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2.xml" ContentType="application/vnd.openxmlformats-officedocument.drawingml.diagramData+xml"/>
  <Override PartName="/xl/diagrams/data1.xml" ContentType="application/vnd.openxmlformats-officedocument.drawingml.diagramData+xml"/>
  <Override PartName="/xl/diagrams/data3.xml" ContentType="application/vnd.openxmlformats-officedocument.drawingml.diagramData+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olors3.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3820"/>
  <mc:AlternateContent xmlns:mc="http://schemas.openxmlformats.org/markup-compatibility/2006">
    <mc:Choice Requires="x15">
      <x15ac:absPath xmlns:x15ac="http://schemas.microsoft.com/office/spreadsheetml/2010/11/ac" url="https://aerocivil-my.sharepoint.com/personal/juan_dominguez_aerocivil_gov_co/Documents/Juan David Dominguez - GEAS 2025/Costos de Operación II 2024/"/>
    </mc:Choice>
  </mc:AlternateContent>
  <xr:revisionPtr revIDLastSave="4250" documentId="13_ncr:1_{52D3E5CA-02CC-43EE-BBB5-F8B3089E021E}" xr6:coauthVersionLast="47" xr6:coauthVersionMax="47" xr10:uidLastSave="{B5BA905B-6F8C-4AE8-A240-D4889317F843}"/>
  <bookViews>
    <workbookView xWindow="-108" yWindow="-108" windowWidth="23256" windowHeight="12456" xr2:uid="{00000000-000D-0000-FFFF-FFFF00000000}"/>
  </bookViews>
  <sheets>
    <sheet name="CONTENIDO" sheetId="12" r:id="rId1"/>
    <sheet name="EMPRESA POR TIPO DE AERONAVE" sheetId="11" r:id="rId2"/>
    <sheet name="COBERTURA" sheetId="10" r:id="rId3"/>
    <sheet name="GRAFICAS" sheetId="9" r:id="rId4"/>
    <sheet name="PAX REGULAR NACIONAL - INTER" sheetId="4" r:id="rId5"/>
    <sheet name="CARGA NACIONAL - INTER" sheetId="5" r:id="rId6"/>
    <sheet name="COMERCIAL REGIONAL" sheetId="6" r:id="rId7"/>
    <sheet name="AEROTAXIS" sheetId="7" r:id="rId8"/>
    <sheet name="TRABAJOS AEREOS ESPECIALES" sheetId="8" r:id="rId9"/>
  </sheets>
  <definedNames>
    <definedName name="_xlnm._FilterDatabase" localSheetId="1" hidden="1">'EMPRESA POR TIPO DE AERONAVE'!$A$2:$D$237</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 l="1"/>
  <c r="B12" i="10"/>
  <c r="D11" i="10"/>
  <c r="D10" i="10"/>
  <c r="D9" i="10"/>
  <c r="D8" i="10"/>
  <c r="D7" i="10"/>
  <c r="D6" i="10"/>
  <c r="D5" i="10"/>
  <c r="E46" i="9"/>
  <c r="E45" i="9"/>
  <c r="E44" i="9"/>
  <c r="D44" i="9"/>
  <c r="E43" i="9"/>
  <c r="D43" i="9"/>
  <c r="E42" i="9"/>
  <c r="D42" i="9"/>
  <c r="E41" i="9"/>
  <c r="D41" i="9"/>
  <c r="E40" i="9"/>
  <c r="D40" i="9"/>
  <c r="E39" i="9"/>
  <c r="D39" i="9"/>
  <c r="E38" i="9"/>
  <c r="D38" i="9"/>
  <c r="E37" i="9"/>
  <c r="D37" i="9"/>
  <c r="E36" i="9"/>
  <c r="D36" i="9"/>
  <c r="E35" i="9"/>
  <c r="D35" i="9"/>
  <c r="E34" i="9"/>
  <c r="D34" i="9"/>
  <c r="E33" i="9"/>
  <c r="D33" i="9"/>
  <c r="E32" i="9"/>
  <c r="D32" i="9"/>
  <c r="E31" i="9"/>
  <c r="D31" i="9"/>
  <c r="W24" i="8"/>
  <c r="W25" i="8"/>
  <c r="W26" i="8"/>
  <c r="W27" i="8"/>
  <c r="W28" i="8"/>
  <c r="W29" i="8"/>
  <c r="W30" i="8"/>
  <c r="W31" i="8"/>
  <c r="W32" i="8"/>
  <c r="W33" i="8"/>
  <c r="W34" i="8"/>
  <c r="W35" i="8"/>
  <c r="W36" i="8"/>
  <c r="W23" i="8"/>
  <c r="V24" i="8"/>
  <c r="V25" i="8"/>
  <c r="V26" i="8"/>
  <c r="V27" i="8"/>
  <c r="V28" i="8"/>
  <c r="V29" i="8"/>
  <c r="V30" i="8"/>
  <c r="V31" i="8"/>
  <c r="V32" i="8"/>
  <c r="V33" i="8"/>
  <c r="V34" i="8"/>
  <c r="V35" i="8"/>
  <c r="V36" i="8"/>
  <c r="V23" i="8"/>
  <c r="U36" i="8"/>
  <c r="T36" i="8"/>
  <c r="S36" i="8"/>
  <c r="R36" i="8"/>
  <c r="Q36" i="8"/>
  <c r="P36" i="8"/>
  <c r="O36" i="8"/>
  <c r="N36" i="8"/>
  <c r="M36" i="8"/>
  <c r="L36" i="8"/>
  <c r="K36" i="8"/>
  <c r="J36" i="8"/>
  <c r="I36" i="8"/>
  <c r="H36" i="8"/>
  <c r="G36" i="8"/>
  <c r="F36" i="8"/>
  <c r="E36" i="8"/>
  <c r="D36" i="8"/>
  <c r="C36" i="8"/>
  <c r="B36" i="8"/>
  <c r="U35" i="8"/>
  <c r="T35" i="8"/>
  <c r="S35" i="8"/>
  <c r="R35" i="8"/>
  <c r="Q35" i="8"/>
  <c r="P35" i="8"/>
  <c r="O35" i="8"/>
  <c r="N35" i="8"/>
  <c r="M35" i="8"/>
  <c r="L35" i="8"/>
  <c r="K35" i="8"/>
  <c r="J35" i="8"/>
  <c r="I35" i="8"/>
  <c r="H35" i="8"/>
  <c r="G35" i="8"/>
  <c r="F35" i="8"/>
  <c r="E35" i="8"/>
  <c r="D35" i="8"/>
  <c r="C35" i="8"/>
  <c r="B35" i="8"/>
  <c r="U34" i="8"/>
  <c r="T34" i="8"/>
  <c r="S34" i="8"/>
  <c r="R34" i="8"/>
  <c r="Q34" i="8"/>
  <c r="P34" i="8"/>
  <c r="O34" i="8"/>
  <c r="N34" i="8"/>
  <c r="M34" i="8"/>
  <c r="L34" i="8"/>
  <c r="K34" i="8"/>
  <c r="J34" i="8"/>
  <c r="I34" i="8"/>
  <c r="H34" i="8"/>
  <c r="G34" i="8"/>
  <c r="F34" i="8"/>
  <c r="E34" i="8"/>
  <c r="D34" i="8"/>
  <c r="C34" i="8"/>
  <c r="B34" i="8"/>
  <c r="U33" i="8"/>
  <c r="T33" i="8"/>
  <c r="S33" i="8"/>
  <c r="R33" i="8"/>
  <c r="Q33" i="8"/>
  <c r="P33" i="8"/>
  <c r="O33" i="8"/>
  <c r="N33" i="8"/>
  <c r="M33" i="8"/>
  <c r="L33" i="8"/>
  <c r="K33" i="8"/>
  <c r="J33" i="8"/>
  <c r="I33" i="8"/>
  <c r="H33" i="8"/>
  <c r="G33" i="8"/>
  <c r="F33" i="8"/>
  <c r="E33" i="8"/>
  <c r="D33" i="8"/>
  <c r="C33" i="8"/>
  <c r="B33" i="8"/>
  <c r="U32" i="8"/>
  <c r="T32" i="8"/>
  <c r="S32" i="8"/>
  <c r="R32" i="8"/>
  <c r="Q32" i="8"/>
  <c r="P32" i="8"/>
  <c r="O32" i="8"/>
  <c r="N32" i="8"/>
  <c r="M32" i="8"/>
  <c r="L32" i="8"/>
  <c r="K32" i="8"/>
  <c r="J32" i="8"/>
  <c r="I32" i="8"/>
  <c r="H32" i="8"/>
  <c r="G32" i="8"/>
  <c r="F32" i="8"/>
  <c r="E32" i="8"/>
  <c r="D32" i="8"/>
  <c r="C32" i="8"/>
  <c r="B32" i="8"/>
  <c r="U31" i="8"/>
  <c r="T31" i="8"/>
  <c r="S31" i="8"/>
  <c r="R31" i="8"/>
  <c r="Q31" i="8"/>
  <c r="P31" i="8"/>
  <c r="O31" i="8"/>
  <c r="N31" i="8"/>
  <c r="M31" i="8"/>
  <c r="L31" i="8"/>
  <c r="K31" i="8"/>
  <c r="J31" i="8"/>
  <c r="I31" i="8"/>
  <c r="H31" i="8"/>
  <c r="G31" i="8"/>
  <c r="F31" i="8"/>
  <c r="E31" i="8"/>
  <c r="D31" i="8"/>
  <c r="C31" i="8"/>
  <c r="B31" i="8"/>
  <c r="U30" i="8"/>
  <c r="T30" i="8"/>
  <c r="S30" i="8"/>
  <c r="R30" i="8"/>
  <c r="Q30" i="8"/>
  <c r="P30" i="8"/>
  <c r="O30" i="8"/>
  <c r="N30" i="8"/>
  <c r="M30" i="8"/>
  <c r="L30" i="8"/>
  <c r="K30" i="8"/>
  <c r="J30" i="8"/>
  <c r="I30" i="8"/>
  <c r="H30" i="8"/>
  <c r="G30" i="8"/>
  <c r="F30" i="8"/>
  <c r="E30" i="8"/>
  <c r="D30" i="8"/>
  <c r="C30" i="8"/>
  <c r="B30" i="8"/>
  <c r="U29" i="8"/>
  <c r="T29" i="8"/>
  <c r="S29" i="8"/>
  <c r="R29" i="8"/>
  <c r="Q29" i="8"/>
  <c r="P29" i="8"/>
  <c r="O29" i="8"/>
  <c r="N29" i="8"/>
  <c r="M29" i="8"/>
  <c r="L29" i="8"/>
  <c r="K29" i="8"/>
  <c r="J29" i="8"/>
  <c r="I29" i="8"/>
  <c r="H29" i="8"/>
  <c r="G29" i="8"/>
  <c r="F29" i="8"/>
  <c r="E29" i="8"/>
  <c r="D29" i="8"/>
  <c r="C29" i="8"/>
  <c r="B29" i="8"/>
  <c r="U28" i="8"/>
  <c r="T28" i="8"/>
  <c r="S28" i="8"/>
  <c r="R28" i="8"/>
  <c r="Q28" i="8"/>
  <c r="P28" i="8"/>
  <c r="O28" i="8"/>
  <c r="N28" i="8"/>
  <c r="M28" i="8"/>
  <c r="L28" i="8"/>
  <c r="K28" i="8"/>
  <c r="J28" i="8"/>
  <c r="I28" i="8"/>
  <c r="H28" i="8"/>
  <c r="G28" i="8"/>
  <c r="F28" i="8"/>
  <c r="E28" i="8"/>
  <c r="D28" i="8"/>
  <c r="C28" i="8"/>
  <c r="B28" i="8"/>
  <c r="U27" i="8"/>
  <c r="T27" i="8"/>
  <c r="S27" i="8"/>
  <c r="R27" i="8"/>
  <c r="Q27" i="8"/>
  <c r="P27" i="8"/>
  <c r="O27" i="8"/>
  <c r="N27" i="8"/>
  <c r="M27" i="8"/>
  <c r="L27" i="8"/>
  <c r="K27" i="8"/>
  <c r="J27" i="8"/>
  <c r="I27" i="8"/>
  <c r="H27" i="8"/>
  <c r="G27" i="8"/>
  <c r="F27" i="8"/>
  <c r="E27" i="8"/>
  <c r="D27" i="8"/>
  <c r="C27" i="8"/>
  <c r="B27" i="8"/>
  <c r="U26" i="8"/>
  <c r="T26" i="8"/>
  <c r="S26" i="8"/>
  <c r="R26" i="8"/>
  <c r="Q26" i="8"/>
  <c r="P26" i="8"/>
  <c r="O26" i="8"/>
  <c r="N26" i="8"/>
  <c r="M26" i="8"/>
  <c r="L26" i="8"/>
  <c r="K26" i="8"/>
  <c r="J26" i="8"/>
  <c r="I26" i="8"/>
  <c r="H26" i="8"/>
  <c r="G26" i="8"/>
  <c r="F26" i="8"/>
  <c r="E26" i="8"/>
  <c r="D26" i="8"/>
  <c r="C26" i="8"/>
  <c r="B26" i="8"/>
  <c r="U25" i="8"/>
  <c r="T25" i="8"/>
  <c r="S25" i="8"/>
  <c r="R25" i="8"/>
  <c r="Q25" i="8"/>
  <c r="P25" i="8"/>
  <c r="O25" i="8"/>
  <c r="N25" i="8"/>
  <c r="M25" i="8"/>
  <c r="L25" i="8"/>
  <c r="K25" i="8"/>
  <c r="J25" i="8"/>
  <c r="I25" i="8"/>
  <c r="H25" i="8"/>
  <c r="G25" i="8"/>
  <c r="F25" i="8"/>
  <c r="E25" i="8"/>
  <c r="D25" i="8"/>
  <c r="C25" i="8"/>
  <c r="B25" i="8"/>
  <c r="U24" i="8"/>
  <c r="T24" i="8"/>
  <c r="S24" i="8"/>
  <c r="R24" i="8"/>
  <c r="Q24" i="8"/>
  <c r="P24" i="8"/>
  <c r="O24" i="8"/>
  <c r="N24" i="8"/>
  <c r="M24" i="8"/>
  <c r="L24" i="8"/>
  <c r="K24" i="8"/>
  <c r="J24" i="8"/>
  <c r="I24" i="8"/>
  <c r="H24" i="8"/>
  <c r="G24" i="8"/>
  <c r="F24" i="8"/>
  <c r="E24" i="8"/>
  <c r="D24" i="8"/>
  <c r="C24" i="8"/>
  <c r="B24" i="8"/>
  <c r="U23" i="8"/>
  <c r="T23" i="8"/>
  <c r="S23" i="8"/>
  <c r="R23" i="8"/>
  <c r="Q23" i="8"/>
  <c r="P23" i="8"/>
  <c r="O23" i="8"/>
  <c r="N23" i="8"/>
  <c r="M23" i="8"/>
  <c r="L23" i="8"/>
  <c r="K23" i="8"/>
  <c r="J23" i="8"/>
  <c r="I23" i="8"/>
  <c r="H23" i="8"/>
  <c r="G23" i="8"/>
  <c r="F23" i="8"/>
  <c r="E23" i="8"/>
  <c r="D23" i="8"/>
  <c r="C23" i="8"/>
  <c r="B23" i="8"/>
  <c r="C17" i="8"/>
  <c r="D17" i="8"/>
  <c r="E17" i="8"/>
  <c r="F17" i="8"/>
  <c r="G17" i="8"/>
  <c r="H17" i="8"/>
  <c r="I17" i="8"/>
  <c r="J17" i="8"/>
  <c r="K17" i="8"/>
  <c r="L17" i="8"/>
  <c r="M17" i="8"/>
  <c r="N17" i="8"/>
  <c r="O17" i="8"/>
  <c r="P17" i="8"/>
  <c r="Q17" i="8"/>
  <c r="R17" i="8"/>
  <c r="S17" i="8"/>
  <c r="T17" i="8"/>
  <c r="U17" i="8"/>
  <c r="V17" i="8"/>
  <c r="W17" i="8"/>
  <c r="B17" i="8"/>
  <c r="C13" i="8"/>
  <c r="C18" i="8" s="1"/>
  <c r="D13" i="8"/>
  <c r="E13" i="8"/>
  <c r="F13" i="8"/>
  <c r="G13" i="8"/>
  <c r="H13" i="8"/>
  <c r="I13" i="8"/>
  <c r="J13" i="8"/>
  <c r="J18" i="8" s="1"/>
  <c r="K13" i="8"/>
  <c r="L13" i="8"/>
  <c r="M13" i="8"/>
  <c r="N13" i="8"/>
  <c r="O13" i="8"/>
  <c r="O18" i="8" s="1"/>
  <c r="P13" i="8"/>
  <c r="Q13" i="8"/>
  <c r="R13" i="8"/>
  <c r="S13" i="8"/>
  <c r="T13" i="8"/>
  <c r="U13" i="8"/>
  <c r="U18" i="8" s="1"/>
  <c r="V13" i="8"/>
  <c r="V18" i="8" s="1"/>
  <c r="W13" i="8"/>
  <c r="B13" i="8"/>
  <c r="B18" i="8" s="1"/>
  <c r="V35" i="7"/>
  <c r="J35" i="7"/>
  <c r="AB33" i="7"/>
  <c r="P33" i="7"/>
  <c r="D33" i="7"/>
  <c r="V31" i="7"/>
  <c r="J31" i="7"/>
  <c r="AB29" i="7"/>
  <c r="P29" i="7"/>
  <c r="D29" i="7"/>
  <c r="V27" i="7"/>
  <c r="J27" i="7"/>
  <c r="L26" i="7"/>
  <c r="AB25" i="7"/>
  <c r="P25" i="7"/>
  <c r="D25" i="7"/>
  <c r="V23" i="7"/>
  <c r="J23" i="7"/>
  <c r="C17" i="7"/>
  <c r="D17" i="7"/>
  <c r="D35" i="7" s="1"/>
  <c r="E17" i="7"/>
  <c r="E35" i="7" s="1"/>
  <c r="F17" i="7"/>
  <c r="G17" i="7"/>
  <c r="H17" i="7"/>
  <c r="I17" i="7"/>
  <c r="J17" i="7"/>
  <c r="K17" i="7"/>
  <c r="L17" i="7"/>
  <c r="L35" i="7" s="1"/>
  <c r="M17" i="7"/>
  <c r="N17" i="7"/>
  <c r="O17" i="7"/>
  <c r="P17" i="7"/>
  <c r="P35" i="7" s="1"/>
  <c r="Q17" i="7"/>
  <c r="Q35" i="7" s="1"/>
  <c r="R17" i="7"/>
  <c r="S17" i="7"/>
  <c r="T17" i="7"/>
  <c r="U17" i="7"/>
  <c r="V17" i="7"/>
  <c r="W17" i="7"/>
  <c r="X17" i="7"/>
  <c r="X35" i="7" s="1"/>
  <c r="Y17" i="7"/>
  <c r="Z17" i="7"/>
  <c r="AA17" i="7"/>
  <c r="AB17" i="7"/>
  <c r="AB35" i="7" s="1"/>
  <c r="B17" i="7"/>
  <c r="B35" i="7" s="1"/>
  <c r="C13" i="7"/>
  <c r="D13" i="7"/>
  <c r="D18" i="7" s="1"/>
  <c r="D36" i="7" s="1"/>
  <c r="E13" i="7"/>
  <c r="E18" i="7" s="1"/>
  <c r="E27" i="7" s="1"/>
  <c r="F13" i="7"/>
  <c r="G13" i="7"/>
  <c r="H13" i="7"/>
  <c r="I13" i="7"/>
  <c r="J13" i="7"/>
  <c r="J18" i="7" s="1"/>
  <c r="J34" i="7" s="1"/>
  <c r="K13" i="7"/>
  <c r="L13" i="7"/>
  <c r="L18" i="7" s="1"/>
  <c r="L33" i="7" s="1"/>
  <c r="M13" i="7"/>
  <c r="N13" i="7"/>
  <c r="O13" i="7"/>
  <c r="P13" i="7"/>
  <c r="P18" i="7" s="1"/>
  <c r="P36" i="7" s="1"/>
  <c r="Q13" i="7"/>
  <c r="Q18" i="7" s="1"/>
  <c r="Q24" i="7" s="1"/>
  <c r="R13" i="7"/>
  <c r="S13" i="7"/>
  <c r="T13" i="7"/>
  <c r="U13" i="7"/>
  <c r="V13" i="7"/>
  <c r="V18" i="7" s="1"/>
  <c r="V34" i="7" s="1"/>
  <c r="W13" i="7"/>
  <c r="X13" i="7"/>
  <c r="X18" i="7" s="1"/>
  <c r="X33" i="7" s="1"/>
  <c r="Y13" i="7"/>
  <c r="Z13" i="7"/>
  <c r="AA13" i="7"/>
  <c r="AB13" i="7"/>
  <c r="AB18" i="7" s="1"/>
  <c r="AB36" i="7" s="1"/>
  <c r="B13" i="7"/>
  <c r="B18" i="7" s="1"/>
  <c r="B26" i="7" s="1"/>
  <c r="F24" i="6"/>
  <c r="F25" i="6"/>
  <c r="F26" i="6"/>
  <c r="F27" i="6"/>
  <c r="F28" i="6"/>
  <c r="F29" i="6"/>
  <c r="F30" i="6"/>
  <c r="F31" i="6"/>
  <c r="F32" i="6"/>
  <c r="F33" i="6"/>
  <c r="F34" i="6"/>
  <c r="F35" i="6"/>
  <c r="F36" i="6"/>
  <c r="F23" i="6"/>
  <c r="E36" i="6"/>
  <c r="D36" i="6"/>
  <c r="C36" i="6"/>
  <c r="B36" i="6"/>
  <c r="E35" i="6"/>
  <c r="D35" i="6"/>
  <c r="C35" i="6"/>
  <c r="B35" i="6"/>
  <c r="E34" i="6"/>
  <c r="D34" i="6"/>
  <c r="C34" i="6"/>
  <c r="B34" i="6"/>
  <c r="E33" i="6"/>
  <c r="D33" i="6"/>
  <c r="C33" i="6"/>
  <c r="B33" i="6"/>
  <c r="E32" i="6"/>
  <c r="D32" i="6"/>
  <c r="C32" i="6"/>
  <c r="B32" i="6"/>
  <c r="E31" i="6"/>
  <c r="D31" i="6"/>
  <c r="C31" i="6"/>
  <c r="B31" i="6"/>
  <c r="E30" i="6"/>
  <c r="D30" i="6"/>
  <c r="C30" i="6"/>
  <c r="B30" i="6"/>
  <c r="E29" i="6"/>
  <c r="D29" i="6"/>
  <c r="C29" i="6"/>
  <c r="B29" i="6"/>
  <c r="E28" i="6"/>
  <c r="D28" i="6"/>
  <c r="C28" i="6"/>
  <c r="B28" i="6"/>
  <c r="E27" i="6"/>
  <c r="D27" i="6"/>
  <c r="C27" i="6"/>
  <c r="B27" i="6"/>
  <c r="E26" i="6"/>
  <c r="D26" i="6"/>
  <c r="C26" i="6"/>
  <c r="B26" i="6"/>
  <c r="E25" i="6"/>
  <c r="D25" i="6"/>
  <c r="C25" i="6"/>
  <c r="B25" i="6"/>
  <c r="E24" i="6"/>
  <c r="D24" i="6"/>
  <c r="C24" i="6"/>
  <c r="B24" i="6"/>
  <c r="E23" i="6"/>
  <c r="D23" i="6"/>
  <c r="C23" i="6"/>
  <c r="B23" i="6"/>
  <c r="C17" i="6"/>
  <c r="D17" i="6"/>
  <c r="E17" i="6"/>
  <c r="E18" i="6" s="1"/>
  <c r="F17" i="6"/>
  <c r="B17" i="6"/>
  <c r="C13" i="6"/>
  <c r="C18" i="6" s="1"/>
  <c r="D13" i="6"/>
  <c r="D18" i="6" s="1"/>
  <c r="E13" i="6"/>
  <c r="F13" i="6"/>
  <c r="F18" i="6" s="1"/>
  <c r="B13" i="6"/>
  <c r="B18" i="6" s="1"/>
  <c r="D18" i="5"/>
  <c r="D32" i="5" s="1"/>
  <c r="C17" i="5"/>
  <c r="D17" i="5"/>
  <c r="E17" i="5"/>
  <c r="F17" i="5"/>
  <c r="G17" i="5"/>
  <c r="H17" i="5"/>
  <c r="I17" i="5"/>
  <c r="J17" i="5"/>
  <c r="K17" i="5"/>
  <c r="L17" i="5"/>
  <c r="L35" i="5" s="1"/>
  <c r="B17" i="5"/>
  <c r="C13" i="5"/>
  <c r="D13" i="5"/>
  <c r="E13" i="5"/>
  <c r="F13" i="5"/>
  <c r="G13" i="5"/>
  <c r="H13" i="5"/>
  <c r="I13" i="5"/>
  <c r="J13" i="5"/>
  <c r="J18" i="5" s="1"/>
  <c r="K13" i="5"/>
  <c r="K18" i="5" s="1"/>
  <c r="L13" i="5"/>
  <c r="L18" i="5" s="1"/>
  <c r="L24" i="5" s="1"/>
  <c r="B13" i="5"/>
  <c r="AH24" i="4"/>
  <c r="AH25" i="4"/>
  <c r="AH26" i="4"/>
  <c r="AH27" i="4"/>
  <c r="AH28" i="4"/>
  <c r="AH29" i="4"/>
  <c r="AH30" i="4"/>
  <c r="AH31" i="4"/>
  <c r="AH32" i="4"/>
  <c r="AH33" i="4"/>
  <c r="AH34" i="4"/>
  <c r="AH35" i="4"/>
  <c r="AH36" i="4"/>
  <c r="AH23" i="4"/>
  <c r="AH18" i="4"/>
  <c r="AH17" i="4"/>
  <c r="AH6" i="4"/>
  <c r="AH7" i="4"/>
  <c r="AH8" i="4"/>
  <c r="AH9" i="4"/>
  <c r="AH10" i="4"/>
  <c r="AH11" i="4"/>
  <c r="AH12" i="4"/>
  <c r="AH13" i="4"/>
  <c r="AH14" i="4"/>
  <c r="AH15" i="4"/>
  <c r="AH16" i="4"/>
  <c r="AH5" i="4"/>
  <c r="AH20" i="4"/>
  <c r="AH19" i="4"/>
  <c r="AE25" i="4"/>
  <c r="AE26" i="4"/>
  <c r="AE23" i="4"/>
  <c r="AD24" i="4"/>
  <c r="AD36" i="4"/>
  <c r="AB32" i="4"/>
  <c r="S25" i="4"/>
  <c r="S26" i="4"/>
  <c r="S23" i="4"/>
  <c r="R24" i="4"/>
  <c r="R35" i="4"/>
  <c r="R36" i="4"/>
  <c r="P32" i="4"/>
  <c r="P18" i="4"/>
  <c r="P26" i="4" s="1"/>
  <c r="Q18" i="4"/>
  <c r="Q28" i="4" s="1"/>
  <c r="R18" i="4"/>
  <c r="R30" i="4" s="1"/>
  <c r="S18" i="4"/>
  <c r="S32" i="4" s="1"/>
  <c r="AB18" i="4"/>
  <c r="AB26" i="4" s="1"/>
  <c r="AC18" i="4"/>
  <c r="AC28" i="4" s="1"/>
  <c r="AD18" i="4"/>
  <c r="AD30" i="4" s="1"/>
  <c r="AE18" i="4"/>
  <c r="AE32" i="4" s="1"/>
  <c r="O17" i="4"/>
  <c r="P17" i="4"/>
  <c r="Q17" i="4"/>
  <c r="R17" i="4"/>
  <c r="S17" i="4"/>
  <c r="S35" i="4" s="1"/>
  <c r="T17" i="4"/>
  <c r="U17" i="4"/>
  <c r="U18" i="4" s="1"/>
  <c r="V17" i="4"/>
  <c r="V35" i="4" s="1"/>
  <c r="W17" i="4"/>
  <c r="W35" i="4" s="1"/>
  <c r="X17" i="4"/>
  <c r="Y17" i="4"/>
  <c r="Y35" i="4" s="1"/>
  <c r="Z17" i="4"/>
  <c r="Z35" i="4" s="1"/>
  <c r="AA17" i="4"/>
  <c r="AA35" i="4" s="1"/>
  <c r="AB17" i="4"/>
  <c r="AC17" i="4"/>
  <c r="AD17" i="4"/>
  <c r="AE17" i="4"/>
  <c r="AE35" i="4" s="1"/>
  <c r="AF17" i="4"/>
  <c r="AG17" i="4"/>
  <c r="AG18" i="4" s="1"/>
  <c r="N17" i="4"/>
  <c r="N35" i="4" s="1"/>
  <c r="O13" i="4"/>
  <c r="P13" i="4"/>
  <c r="Q13" i="4"/>
  <c r="Q31" i="4" s="1"/>
  <c r="R13" i="4"/>
  <c r="R31" i="4" s="1"/>
  <c r="S13" i="4"/>
  <c r="S31" i="4" s="1"/>
  <c r="T13" i="4"/>
  <c r="U13" i="4"/>
  <c r="V13" i="4"/>
  <c r="V18" i="4" s="1"/>
  <c r="W13" i="4"/>
  <c r="W18" i="4" s="1"/>
  <c r="X13" i="4"/>
  <c r="Y13" i="4"/>
  <c r="Y18" i="4" s="1"/>
  <c r="Z13" i="4"/>
  <c r="Z18" i="4" s="1"/>
  <c r="AA13" i="4"/>
  <c r="AA18" i="4" s="1"/>
  <c r="AB13" i="4"/>
  <c r="AC13" i="4"/>
  <c r="AC31" i="4" s="1"/>
  <c r="AD13" i="4"/>
  <c r="AD31" i="4" s="1"/>
  <c r="AE13" i="4"/>
  <c r="AE31" i="4" s="1"/>
  <c r="AF13" i="4"/>
  <c r="AG13" i="4"/>
  <c r="N13" i="4"/>
  <c r="N18" i="4" s="1"/>
  <c r="K19" i="4"/>
  <c r="K16" i="4" s="1"/>
  <c r="K20" i="4"/>
  <c r="C17" i="4"/>
  <c r="C18" i="4" s="1"/>
  <c r="D17" i="4"/>
  <c r="E17" i="4"/>
  <c r="F17" i="4"/>
  <c r="G17" i="4"/>
  <c r="H17" i="4"/>
  <c r="I17" i="4"/>
  <c r="J17" i="4"/>
  <c r="B17" i="4"/>
  <c r="C13" i="4"/>
  <c r="D13" i="4"/>
  <c r="E13" i="4"/>
  <c r="F13" i="4"/>
  <c r="F18" i="4" s="1"/>
  <c r="F34" i="4" s="1"/>
  <c r="G13" i="4"/>
  <c r="H13" i="4"/>
  <c r="H18" i="4" s="1"/>
  <c r="I13" i="4"/>
  <c r="I18" i="4" s="1"/>
  <c r="J13" i="4"/>
  <c r="B13" i="4"/>
  <c r="D12" i="10" l="1"/>
  <c r="L18" i="8"/>
  <c r="S18" i="8"/>
  <c r="G18" i="8"/>
  <c r="P18" i="8"/>
  <c r="D18" i="8"/>
  <c r="N18" i="8"/>
  <c r="R18" i="8"/>
  <c r="F18" i="8"/>
  <c r="E18" i="8"/>
  <c r="H18" i="8"/>
  <c r="T18" i="8"/>
  <c r="M18" i="8"/>
  <c r="Q18" i="8"/>
  <c r="W18" i="8"/>
  <c r="K18" i="8"/>
  <c r="I18" i="8"/>
  <c r="N31" i="7"/>
  <c r="N35" i="7"/>
  <c r="M31" i="7"/>
  <c r="Y35" i="7"/>
  <c r="B25" i="7"/>
  <c r="E32" i="7"/>
  <c r="Q32" i="7"/>
  <c r="B33" i="7"/>
  <c r="E36" i="7"/>
  <c r="Q36" i="7"/>
  <c r="X26" i="7"/>
  <c r="L30" i="7"/>
  <c r="X30" i="7"/>
  <c r="L34" i="7"/>
  <c r="X34" i="7"/>
  <c r="E24" i="7"/>
  <c r="E28" i="7"/>
  <c r="Q25" i="7"/>
  <c r="B30" i="7"/>
  <c r="E33" i="7"/>
  <c r="L23" i="7"/>
  <c r="X23" i="7"/>
  <c r="L27" i="7"/>
  <c r="X27" i="7"/>
  <c r="L31" i="7"/>
  <c r="X31" i="7"/>
  <c r="B34" i="7"/>
  <c r="J24" i="7"/>
  <c r="V24" i="7"/>
  <c r="D26" i="7"/>
  <c r="P26" i="7"/>
  <c r="AB26" i="7"/>
  <c r="J28" i="7"/>
  <c r="V28" i="7"/>
  <c r="D30" i="7"/>
  <c r="P30" i="7"/>
  <c r="AB30" i="7"/>
  <c r="J32" i="7"/>
  <c r="V32" i="7"/>
  <c r="D34" i="7"/>
  <c r="P34" i="7"/>
  <c r="AB34" i="7"/>
  <c r="J36" i="7"/>
  <c r="V36" i="7"/>
  <c r="B23" i="7"/>
  <c r="E26" i="7"/>
  <c r="Q26" i="7"/>
  <c r="B27" i="7"/>
  <c r="E30" i="7"/>
  <c r="Q30" i="7"/>
  <c r="B31" i="7"/>
  <c r="E34" i="7"/>
  <c r="Q34" i="7"/>
  <c r="E25" i="7"/>
  <c r="Q29" i="7"/>
  <c r="L24" i="7"/>
  <c r="X24" i="7"/>
  <c r="L28" i="7"/>
  <c r="X28" i="7"/>
  <c r="L32" i="7"/>
  <c r="X32" i="7"/>
  <c r="L36" i="7"/>
  <c r="X36" i="7"/>
  <c r="E29" i="7"/>
  <c r="D23" i="7"/>
  <c r="P23" i="7"/>
  <c r="AB23" i="7"/>
  <c r="J25" i="7"/>
  <c r="V25" i="7"/>
  <c r="D27" i="7"/>
  <c r="P27" i="7"/>
  <c r="AB27" i="7"/>
  <c r="J29" i="7"/>
  <c r="V29" i="7"/>
  <c r="D31" i="7"/>
  <c r="P31" i="7"/>
  <c r="AB31" i="7"/>
  <c r="J33" i="7"/>
  <c r="V33" i="7"/>
  <c r="Q28" i="7"/>
  <c r="E23" i="7"/>
  <c r="Q23" i="7"/>
  <c r="B24" i="7"/>
  <c r="Q27" i="7"/>
  <c r="B28" i="7"/>
  <c r="E31" i="7"/>
  <c r="Q31" i="7"/>
  <c r="B32" i="7"/>
  <c r="B36" i="7"/>
  <c r="B29" i="7"/>
  <c r="Q33" i="7"/>
  <c r="L25" i="7"/>
  <c r="X25" i="7"/>
  <c r="L29" i="7"/>
  <c r="X29" i="7"/>
  <c r="D24" i="7"/>
  <c r="P24" i="7"/>
  <c r="AB24" i="7"/>
  <c r="J26" i="7"/>
  <c r="V26" i="7"/>
  <c r="D28" i="7"/>
  <c r="P28" i="7"/>
  <c r="AB28" i="7"/>
  <c r="J30" i="7"/>
  <c r="V30" i="7"/>
  <c r="D32" i="7"/>
  <c r="P32" i="7"/>
  <c r="AB32" i="7"/>
  <c r="AA18" i="7"/>
  <c r="O18" i="7"/>
  <c r="O35" i="7" s="1"/>
  <c r="C18" i="7"/>
  <c r="Z18" i="7"/>
  <c r="Z35" i="7" s="1"/>
  <c r="N18" i="7"/>
  <c r="Y18" i="7"/>
  <c r="Y31" i="7" s="1"/>
  <c r="M18" i="7"/>
  <c r="T18" i="7"/>
  <c r="H18" i="7"/>
  <c r="H35" i="7" s="1"/>
  <c r="W18" i="7"/>
  <c r="K18" i="7"/>
  <c r="S18" i="7"/>
  <c r="S31" i="7" s="1"/>
  <c r="G18" i="7"/>
  <c r="G35" i="7" s="1"/>
  <c r="R18" i="7"/>
  <c r="R31" i="7" s="1"/>
  <c r="F18" i="7"/>
  <c r="F31" i="7" s="1"/>
  <c r="U18" i="7"/>
  <c r="I18" i="7"/>
  <c r="F18" i="5"/>
  <c r="F34" i="5" s="1"/>
  <c r="E18" i="5"/>
  <c r="E35" i="5" s="1"/>
  <c r="D35" i="5"/>
  <c r="G18" i="5"/>
  <c r="G27" i="5" s="1"/>
  <c r="C18" i="5"/>
  <c r="L31" i="5"/>
  <c r="K35" i="5"/>
  <c r="J32" i="5"/>
  <c r="J33" i="5"/>
  <c r="J34" i="5"/>
  <c r="J24" i="5"/>
  <c r="J36" i="5"/>
  <c r="J31" i="5"/>
  <c r="J25" i="5"/>
  <c r="J23" i="5"/>
  <c r="J26" i="5"/>
  <c r="J27" i="5"/>
  <c r="J28" i="5"/>
  <c r="J29" i="5"/>
  <c r="J30" i="5"/>
  <c r="E34" i="5"/>
  <c r="E24" i="5"/>
  <c r="E36" i="5"/>
  <c r="E25" i="5"/>
  <c r="E23" i="5"/>
  <c r="E26" i="5"/>
  <c r="E27" i="5"/>
  <c r="E28" i="5"/>
  <c r="E29" i="5"/>
  <c r="E30" i="5"/>
  <c r="E32" i="5"/>
  <c r="G26" i="5"/>
  <c r="G23" i="5"/>
  <c r="G32" i="5"/>
  <c r="G33" i="5"/>
  <c r="G34" i="5"/>
  <c r="G35" i="5"/>
  <c r="G24" i="5"/>
  <c r="G36" i="5"/>
  <c r="F24" i="5"/>
  <c r="F36" i="5"/>
  <c r="F25" i="5"/>
  <c r="F23" i="5"/>
  <c r="F26" i="5"/>
  <c r="F27" i="5"/>
  <c r="F28" i="5"/>
  <c r="F29" i="5"/>
  <c r="F30" i="5"/>
  <c r="F32" i="5"/>
  <c r="F33" i="5"/>
  <c r="F35" i="5"/>
  <c r="K34" i="5"/>
  <c r="K24" i="5"/>
  <c r="K36" i="5"/>
  <c r="K25" i="5"/>
  <c r="K23" i="5"/>
  <c r="K26" i="5"/>
  <c r="K27" i="5"/>
  <c r="K28" i="5"/>
  <c r="K33" i="5"/>
  <c r="K29" i="5"/>
  <c r="K30" i="5"/>
  <c r="K31" i="5"/>
  <c r="K32" i="5"/>
  <c r="J35" i="5"/>
  <c r="D31" i="5"/>
  <c r="C28" i="5"/>
  <c r="D30" i="5"/>
  <c r="L34" i="5"/>
  <c r="D29" i="5"/>
  <c r="E31" i="5"/>
  <c r="L33" i="5"/>
  <c r="C27" i="5"/>
  <c r="B18" i="5"/>
  <c r="B31" i="5" s="1"/>
  <c r="D28" i="5"/>
  <c r="L32" i="5"/>
  <c r="C25" i="5"/>
  <c r="D27" i="5"/>
  <c r="F31" i="5"/>
  <c r="C36" i="5"/>
  <c r="C24" i="5"/>
  <c r="D26" i="5"/>
  <c r="L30" i="5"/>
  <c r="D23" i="5"/>
  <c r="D25" i="5"/>
  <c r="L29" i="5"/>
  <c r="I18" i="5"/>
  <c r="I31" i="5" s="1"/>
  <c r="C34" i="5"/>
  <c r="D36" i="5"/>
  <c r="D24" i="5"/>
  <c r="L28" i="5"/>
  <c r="H18" i="5"/>
  <c r="H31" i="5" s="1"/>
  <c r="C33" i="5"/>
  <c r="L27" i="5"/>
  <c r="D34" i="5"/>
  <c r="L26" i="5"/>
  <c r="D33" i="5"/>
  <c r="L23" i="5"/>
  <c r="L25" i="5"/>
  <c r="L36" i="5"/>
  <c r="Y32" i="4"/>
  <c r="Y36" i="4"/>
  <c r="Y33" i="4"/>
  <c r="Y24" i="4"/>
  <c r="Y34" i="4"/>
  <c r="Y23" i="4"/>
  <c r="Y26" i="4"/>
  <c r="Y27" i="4"/>
  <c r="Y28" i="4"/>
  <c r="Y29" i="4"/>
  <c r="Y30" i="4"/>
  <c r="Y25" i="4"/>
  <c r="Z34" i="4"/>
  <c r="Z25" i="4"/>
  <c r="Z23" i="4"/>
  <c r="Z24" i="4"/>
  <c r="Z36" i="4"/>
  <c r="Z26" i="4"/>
  <c r="Z28" i="4"/>
  <c r="Z29" i="4"/>
  <c r="Z30" i="4"/>
  <c r="Z32" i="4"/>
  <c r="Z33" i="4"/>
  <c r="Z27" i="4"/>
  <c r="U24" i="4"/>
  <c r="U36" i="4"/>
  <c r="U27" i="4"/>
  <c r="U28" i="4"/>
  <c r="U29" i="4"/>
  <c r="U25" i="4"/>
  <c r="U23" i="4"/>
  <c r="U26" i="4"/>
  <c r="U30" i="4"/>
  <c r="U31" i="4"/>
  <c r="U32" i="4"/>
  <c r="U33" i="4"/>
  <c r="U34" i="4"/>
  <c r="AF35" i="4"/>
  <c r="W28" i="4"/>
  <c r="W34" i="4"/>
  <c r="W29" i="4"/>
  <c r="W30" i="4"/>
  <c r="W24" i="4"/>
  <c r="W36" i="4"/>
  <c r="W25" i="4"/>
  <c r="W23" i="4"/>
  <c r="W26" i="4"/>
  <c r="W27" i="4"/>
  <c r="W32" i="4"/>
  <c r="W33" i="4"/>
  <c r="AA24" i="4"/>
  <c r="AA36" i="4"/>
  <c r="AA25" i="4"/>
  <c r="AA23" i="4"/>
  <c r="AA29" i="4"/>
  <c r="AA26" i="4"/>
  <c r="AA32" i="4"/>
  <c r="AA30" i="4"/>
  <c r="AA33" i="4"/>
  <c r="AA34" i="4"/>
  <c r="AA27" i="4"/>
  <c r="AA28" i="4"/>
  <c r="AG24" i="4"/>
  <c r="AG36" i="4"/>
  <c r="AG29" i="4"/>
  <c r="AG25" i="4"/>
  <c r="AG23" i="4"/>
  <c r="AG27" i="4"/>
  <c r="AG28" i="4"/>
  <c r="AG26" i="4"/>
  <c r="AG30" i="4"/>
  <c r="AG31" i="4"/>
  <c r="AG32" i="4"/>
  <c r="AG33" i="4"/>
  <c r="AG34" i="4"/>
  <c r="T35" i="4"/>
  <c r="N34" i="4"/>
  <c r="N25" i="4"/>
  <c r="N26" i="4"/>
  <c r="N27" i="4"/>
  <c r="N24" i="4"/>
  <c r="N36" i="4"/>
  <c r="N28" i="4"/>
  <c r="N29" i="4"/>
  <c r="N30" i="4"/>
  <c r="N31" i="4"/>
  <c r="N32" i="4"/>
  <c r="N33" i="4"/>
  <c r="N23" i="4"/>
  <c r="V26" i="4"/>
  <c r="V27" i="4"/>
  <c r="V32" i="4"/>
  <c r="V28" i="4"/>
  <c r="V29" i="4"/>
  <c r="V30" i="4"/>
  <c r="V33" i="4"/>
  <c r="V34" i="4"/>
  <c r="V31" i="4"/>
  <c r="V24" i="4"/>
  <c r="V36" i="4"/>
  <c r="V25" i="4"/>
  <c r="V23" i="4"/>
  <c r="AB31" i="4"/>
  <c r="AC33" i="4"/>
  <c r="AD35" i="4"/>
  <c r="Q32" i="4"/>
  <c r="AE24" i="4"/>
  <c r="P23" i="4"/>
  <c r="P25" i="4"/>
  <c r="Q27" i="4"/>
  <c r="R29" i="4"/>
  <c r="U35" i="4"/>
  <c r="Y31" i="4"/>
  <c r="AB23" i="4"/>
  <c r="AB25" i="4"/>
  <c r="AC27" i="4"/>
  <c r="AD29" i="4"/>
  <c r="AG35" i="4"/>
  <c r="O18" i="4"/>
  <c r="O31" i="4" s="1"/>
  <c r="P36" i="4"/>
  <c r="P24" i="4"/>
  <c r="Q26" i="4"/>
  <c r="R28" i="4"/>
  <c r="S30" i="4"/>
  <c r="AB36" i="4"/>
  <c r="AB24" i="4"/>
  <c r="AC26" i="4"/>
  <c r="AD28" i="4"/>
  <c r="AE30" i="4"/>
  <c r="P31" i="4"/>
  <c r="AF18" i="4"/>
  <c r="T18" i="4"/>
  <c r="P35" i="4"/>
  <c r="Q23" i="4"/>
  <c r="Q25" i="4"/>
  <c r="R27" i="4"/>
  <c r="S29" i="4"/>
  <c r="Z31" i="4"/>
  <c r="AB35" i="4"/>
  <c r="AC23" i="4"/>
  <c r="AC25" i="4"/>
  <c r="AD27" i="4"/>
  <c r="AE29" i="4"/>
  <c r="P34" i="4"/>
  <c r="Q36" i="4"/>
  <c r="Q24" i="4"/>
  <c r="R26" i="4"/>
  <c r="S28" i="4"/>
  <c r="AB34" i="4"/>
  <c r="AC36" i="4"/>
  <c r="AC24" i="4"/>
  <c r="AD26" i="4"/>
  <c r="AE28" i="4"/>
  <c r="P33" i="4"/>
  <c r="Q35" i="4"/>
  <c r="R23" i="4"/>
  <c r="R25" i="4"/>
  <c r="S27" i="4"/>
  <c r="AA31" i="4"/>
  <c r="AB33" i="4"/>
  <c r="AC35" i="4"/>
  <c r="AD23" i="4"/>
  <c r="AD25" i="4"/>
  <c r="AE27" i="4"/>
  <c r="AC34" i="4"/>
  <c r="S36" i="4"/>
  <c r="AE36" i="4"/>
  <c r="P29" i="4"/>
  <c r="AB29" i="4"/>
  <c r="P28" i="4"/>
  <c r="Q30" i="4"/>
  <c r="R32" i="4"/>
  <c r="S34" i="4"/>
  <c r="AB28" i="4"/>
  <c r="AC30" i="4"/>
  <c r="AD32" i="4"/>
  <c r="AE34" i="4"/>
  <c r="P30" i="4"/>
  <c r="S24" i="4"/>
  <c r="W31" i="4"/>
  <c r="X18" i="4"/>
  <c r="P27" i="4"/>
  <c r="Q29" i="4"/>
  <c r="S33" i="4"/>
  <c r="AB27" i="4"/>
  <c r="AC29" i="4"/>
  <c r="AE33" i="4"/>
  <c r="Q34" i="4"/>
  <c r="Q33" i="4"/>
  <c r="R34" i="4"/>
  <c r="AB30" i="4"/>
  <c r="AC32" i="4"/>
  <c r="AD34" i="4"/>
  <c r="R33" i="4"/>
  <c r="AD33" i="4"/>
  <c r="D18" i="4"/>
  <c r="D32" i="4" s="1"/>
  <c r="K14" i="4"/>
  <c r="K17" i="4" s="1"/>
  <c r="E18" i="4"/>
  <c r="E32" i="4" s="1"/>
  <c r="K12" i="4"/>
  <c r="K15" i="4"/>
  <c r="B18" i="4"/>
  <c r="B25" i="4" s="1"/>
  <c r="K10" i="4"/>
  <c r="K5" i="4"/>
  <c r="K9" i="4"/>
  <c r="C35" i="4"/>
  <c r="C26" i="4"/>
  <c r="C25" i="4"/>
  <c r="C32" i="4"/>
  <c r="C31" i="4"/>
  <c r="E30" i="4"/>
  <c r="E27" i="4"/>
  <c r="E33" i="4"/>
  <c r="D33" i="4"/>
  <c r="D26" i="4"/>
  <c r="K13" i="4"/>
  <c r="K11" i="4"/>
  <c r="F35" i="4"/>
  <c r="G18" i="4"/>
  <c r="G26" i="4" s="1"/>
  <c r="G35" i="4"/>
  <c r="K8" i="4"/>
  <c r="K7" i="4"/>
  <c r="K6" i="4"/>
  <c r="E35" i="4"/>
  <c r="H35" i="4"/>
  <c r="I26" i="4"/>
  <c r="I33" i="4"/>
  <c r="I27" i="4"/>
  <c r="I34" i="4"/>
  <c r="I23" i="4"/>
  <c r="I36" i="4"/>
  <c r="I30" i="4"/>
  <c r="I24" i="4"/>
  <c r="I25" i="4"/>
  <c r="I32" i="4"/>
  <c r="I28" i="4"/>
  <c r="I35" i="4"/>
  <c r="I29" i="4"/>
  <c r="H29" i="4"/>
  <c r="H23" i="4"/>
  <c r="H25" i="4"/>
  <c r="H32" i="4"/>
  <c r="H26" i="4"/>
  <c r="H27" i="4"/>
  <c r="H36" i="4"/>
  <c r="H30" i="4"/>
  <c r="H24" i="4"/>
  <c r="H33" i="4"/>
  <c r="H34" i="4"/>
  <c r="H28" i="4"/>
  <c r="E26" i="4"/>
  <c r="F26" i="4"/>
  <c r="F32" i="4"/>
  <c r="C30" i="4"/>
  <c r="F25" i="4"/>
  <c r="F31" i="4"/>
  <c r="C23" i="4"/>
  <c r="C29" i="4"/>
  <c r="E36" i="4"/>
  <c r="D23" i="4"/>
  <c r="F24" i="4"/>
  <c r="F30" i="4"/>
  <c r="H31" i="4"/>
  <c r="F36" i="4"/>
  <c r="G24" i="4"/>
  <c r="C28" i="4"/>
  <c r="E29" i="4"/>
  <c r="I31" i="4"/>
  <c r="C34" i="4"/>
  <c r="J18" i="4"/>
  <c r="F23" i="4"/>
  <c r="F29" i="4"/>
  <c r="C27" i="4"/>
  <c r="E28" i="4"/>
  <c r="C33" i="4"/>
  <c r="E34" i="4"/>
  <c r="G34" i="4"/>
  <c r="F27" i="4"/>
  <c r="F33" i="4"/>
  <c r="C24" i="4"/>
  <c r="C36" i="4"/>
  <c r="D24" i="4"/>
  <c r="D30" i="4"/>
  <c r="D36" i="4"/>
  <c r="E24" i="4"/>
  <c r="D27" i="4"/>
  <c r="F28" i="4"/>
  <c r="Z31" i="7" l="1"/>
  <c r="F27" i="7"/>
  <c r="F23" i="7"/>
  <c r="F34" i="7"/>
  <c r="F30" i="7"/>
  <c r="F26" i="7"/>
  <c r="F33" i="7"/>
  <c r="F29" i="7"/>
  <c r="F25" i="7"/>
  <c r="F36" i="7"/>
  <c r="F32" i="7"/>
  <c r="F28" i="7"/>
  <c r="F24" i="7"/>
  <c r="C36" i="7"/>
  <c r="C32" i="7"/>
  <c r="C28" i="7"/>
  <c r="C24" i="7"/>
  <c r="C27" i="7"/>
  <c r="C23" i="7"/>
  <c r="C34" i="7"/>
  <c r="C30" i="7"/>
  <c r="C26" i="7"/>
  <c r="C33" i="7"/>
  <c r="C29" i="7"/>
  <c r="C25" i="7"/>
  <c r="R27" i="7"/>
  <c r="R23" i="7"/>
  <c r="R34" i="7"/>
  <c r="R30" i="7"/>
  <c r="R26" i="7"/>
  <c r="R33" i="7"/>
  <c r="R29" i="7"/>
  <c r="R25" i="7"/>
  <c r="R36" i="7"/>
  <c r="R32" i="7"/>
  <c r="R28" i="7"/>
  <c r="R24" i="7"/>
  <c r="AA36" i="7"/>
  <c r="AA32" i="7"/>
  <c r="AA28" i="7"/>
  <c r="AA24" i="7"/>
  <c r="AA27" i="7"/>
  <c r="AA23" i="7"/>
  <c r="AA34" i="7"/>
  <c r="AA30" i="7"/>
  <c r="AA26" i="7"/>
  <c r="AA33" i="7"/>
  <c r="AA29" i="7"/>
  <c r="AA25" i="7"/>
  <c r="G31" i="7"/>
  <c r="C35" i="7"/>
  <c r="AA31" i="7"/>
  <c r="Z36" i="7"/>
  <c r="Z32" i="7"/>
  <c r="Z28" i="7"/>
  <c r="Z24" i="7"/>
  <c r="Z34" i="7"/>
  <c r="Z25" i="7"/>
  <c r="Z29" i="7"/>
  <c r="Z27" i="7"/>
  <c r="Z23" i="7"/>
  <c r="Z26" i="7"/>
  <c r="Z30" i="7"/>
  <c r="Z33" i="7"/>
  <c r="O36" i="7"/>
  <c r="O32" i="7"/>
  <c r="O28" i="7"/>
  <c r="O24" i="7"/>
  <c r="O27" i="7"/>
  <c r="O23" i="7"/>
  <c r="O34" i="7"/>
  <c r="O30" i="7"/>
  <c r="O26" i="7"/>
  <c r="O33" i="7"/>
  <c r="O29" i="7"/>
  <c r="O25" i="7"/>
  <c r="H28" i="7"/>
  <c r="H24" i="7"/>
  <c r="H34" i="7"/>
  <c r="H30" i="7"/>
  <c r="H26" i="7"/>
  <c r="H36" i="7"/>
  <c r="H23" i="7"/>
  <c r="H33" i="7"/>
  <c r="H29" i="7"/>
  <c r="H25" i="7"/>
  <c r="H27" i="7"/>
  <c r="H32" i="7"/>
  <c r="H31" i="7"/>
  <c r="R35" i="7"/>
  <c r="S27" i="7"/>
  <c r="S23" i="7"/>
  <c r="S32" i="7"/>
  <c r="S36" i="7"/>
  <c r="S24" i="7"/>
  <c r="S34" i="7"/>
  <c r="S30" i="7"/>
  <c r="S26" i="7"/>
  <c r="S28" i="7"/>
  <c r="S33" i="7"/>
  <c r="S29" i="7"/>
  <c r="S25" i="7"/>
  <c r="W33" i="7"/>
  <c r="W29" i="7"/>
  <c r="W25" i="7"/>
  <c r="W27" i="7"/>
  <c r="W36" i="7"/>
  <c r="W32" i="7"/>
  <c r="W28" i="7"/>
  <c r="W24" i="7"/>
  <c r="W35" i="7"/>
  <c r="W31" i="7"/>
  <c r="W23" i="7"/>
  <c r="W34" i="7"/>
  <c r="W30" i="7"/>
  <c r="W26" i="7"/>
  <c r="T27" i="7"/>
  <c r="T34" i="7"/>
  <c r="T30" i="7"/>
  <c r="T26" i="7"/>
  <c r="T24" i="7"/>
  <c r="T23" i="7"/>
  <c r="T33" i="7"/>
  <c r="T29" i="7"/>
  <c r="T25" i="7"/>
  <c r="T28" i="7"/>
  <c r="T36" i="7"/>
  <c r="T32" i="7"/>
  <c r="T31" i="7"/>
  <c r="AA35" i="7"/>
  <c r="C31" i="7"/>
  <c r="M33" i="7"/>
  <c r="M29" i="7"/>
  <c r="M25" i="7"/>
  <c r="M34" i="7"/>
  <c r="M30" i="7"/>
  <c r="M36" i="7"/>
  <c r="M32" i="7"/>
  <c r="M28" i="7"/>
  <c r="M24" i="7"/>
  <c r="M26" i="7"/>
  <c r="M27" i="7"/>
  <c r="M23" i="7"/>
  <c r="O31" i="7"/>
  <c r="F35" i="7"/>
  <c r="U34" i="7"/>
  <c r="U30" i="7"/>
  <c r="U26" i="7"/>
  <c r="U33" i="7"/>
  <c r="U29" i="7"/>
  <c r="U25" i="7"/>
  <c r="U36" i="7"/>
  <c r="U32" i="7"/>
  <c r="U28" i="7"/>
  <c r="U24" i="7"/>
  <c r="U35" i="7"/>
  <c r="U31" i="7"/>
  <c r="U27" i="7"/>
  <c r="U23" i="7"/>
  <c r="K35" i="7"/>
  <c r="K33" i="7"/>
  <c r="K29" i="7"/>
  <c r="K25" i="7"/>
  <c r="K36" i="7"/>
  <c r="K32" i="7"/>
  <c r="K28" i="7"/>
  <c r="K24" i="7"/>
  <c r="K23" i="7"/>
  <c r="K26" i="7"/>
  <c r="K31" i="7"/>
  <c r="K27" i="7"/>
  <c r="K34" i="7"/>
  <c r="K30" i="7"/>
  <c r="Y33" i="7"/>
  <c r="Y29" i="7"/>
  <c r="Y25" i="7"/>
  <c r="Y30" i="7"/>
  <c r="Y36" i="7"/>
  <c r="Y32" i="7"/>
  <c r="Y28" i="7"/>
  <c r="Y24" i="7"/>
  <c r="Y34" i="7"/>
  <c r="Y26" i="7"/>
  <c r="Y27" i="7"/>
  <c r="Y23" i="7"/>
  <c r="T35" i="7"/>
  <c r="G27" i="7"/>
  <c r="G23" i="7"/>
  <c r="G28" i="7"/>
  <c r="G32" i="7"/>
  <c r="G34" i="7"/>
  <c r="G30" i="7"/>
  <c r="G26" i="7"/>
  <c r="G33" i="7"/>
  <c r="G29" i="7"/>
  <c r="G25" i="7"/>
  <c r="G36" i="7"/>
  <c r="G24" i="7"/>
  <c r="I34" i="7"/>
  <c r="I30" i="7"/>
  <c r="I26" i="7"/>
  <c r="I33" i="7"/>
  <c r="I29" i="7"/>
  <c r="I25" i="7"/>
  <c r="I36" i="7"/>
  <c r="I32" i="7"/>
  <c r="I28" i="7"/>
  <c r="I24" i="7"/>
  <c r="I35" i="7"/>
  <c r="I31" i="7"/>
  <c r="I27" i="7"/>
  <c r="I23" i="7"/>
  <c r="N26" i="7"/>
  <c r="N30" i="7"/>
  <c r="N36" i="7"/>
  <c r="N32" i="7"/>
  <c r="N28" i="7"/>
  <c r="N24" i="7"/>
  <c r="N34" i="7"/>
  <c r="N27" i="7"/>
  <c r="N23" i="7"/>
  <c r="N33" i="7"/>
  <c r="N29" i="7"/>
  <c r="N25" i="7"/>
  <c r="M35" i="7"/>
  <c r="S35" i="7"/>
  <c r="C30" i="5"/>
  <c r="C29" i="5"/>
  <c r="C31" i="5"/>
  <c r="C23" i="5"/>
  <c r="G30" i="5"/>
  <c r="C35" i="5"/>
  <c r="G29" i="5"/>
  <c r="G31" i="5"/>
  <c r="G25" i="5"/>
  <c r="C26" i="5"/>
  <c r="G28" i="5"/>
  <c r="C32" i="5"/>
  <c r="E33" i="5"/>
  <c r="I35" i="5"/>
  <c r="H28" i="5"/>
  <c r="H29" i="5"/>
  <c r="H27" i="5"/>
  <c r="H30" i="5"/>
  <c r="H32" i="5"/>
  <c r="H33" i="5"/>
  <c r="H34" i="5"/>
  <c r="H35" i="5"/>
  <c r="H24" i="5"/>
  <c r="H36" i="5"/>
  <c r="H25" i="5"/>
  <c r="H23" i="5"/>
  <c r="H26" i="5"/>
  <c r="I30" i="5"/>
  <c r="I32" i="5"/>
  <c r="I33" i="5"/>
  <c r="I34" i="5"/>
  <c r="I24" i="5"/>
  <c r="I36" i="5"/>
  <c r="I25" i="5"/>
  <c r="I23" i="5"/>
  <c r="I26" i="5"/>
  <c r="I29" i="5"/>
  <c r="I27" i="5"/>
  <c r="I28" i="5"/>
  <c r="B28" i="5"/>
  <c r="B29" i="5"/>
  <c r="B23" i="5"/>
  <c r="B30" i="5"/>
  <c r="B32" i="5"/>
  <c r="B33" i="5"/>
  <c r="B34" i="5"/>
  <c r="B24" i="5"/>
  <c r="B36" i="5"/>
  <c r="B25" i="5"/>
  <c r="B26" i="5"/>
  <c r="B27" i="5"/>
  <c r="B35" i="5"/>
  <c r="B24" i="4"/>
  <c r="B36" i="4"/>
  <c r="G23" i="4"/>
  <c r="B23" i="4"/>
  <c r="G32" i="4"/>
  <c r="B30" i="4"/>
  <c r="E31" i="4"/>
  <c r="D34" i="4"/>
  <c r="E25" i="4"/>
  <c r="B29" i="4"/>
  <c r="D35" i="4"/>
  <c r="B26" i="4"/>
  <c r="X30" i="4"/>
  <c r="X33" i="4"/>
  <c r="X32" i="4"/>
  <c r="X25" i="4"/>
  <c r="X23" i="4"/>
  <c r="X26" i="4"/>
  <c r="X27" i="4"/>
  <c r="X24" i="4"/>
  <c r="X28" i="4"/>
  <c r="X34" i="4"/>
  <c r="X35" i="4"/>
  <c r="X36" i="4"/>
  <c r="X29" i="4"/>
  <c r="B35" i="4"/>
  <c r="D28" i="4"/>
  <c r="D29" i="4"/>
  <c r="B32" i="4"/>
  <c r="T34" i="4"/>
  <c r="T25" i="4"/>
  <c r="T24" i="4"/>
  <c r="T36" i="4"/>
  <c r="T23" i="4"/>
  <c r="T29" i="4"/>
  <c r="T28" i="4"/>
  <c r="T30" i="4"/>
  <c r="T31" i="4"/>
  <c r="T32" i="4"/>
  <c r="T33" i="4"/>
  <c r="T26" i="4"/>
  <c r="T27" i="4"/>
  <c r="B31" i="4"/>
  <c r="E23" i="4"/>
  <c r="D25" i="4"/>
  <c r="D31" i="4"/>
  <c r="AF34" i="4"/>
  <c r="AF23" i="4"/>
  <c r="AF26" i="4"/>
  <c r="AF24" i="4"/>
  <c r="AF36" i="4"/>
  <c r="AF25" i="4"/>
  <c r="AF28" i="4"/>
  <c r="AF29" i="4"/>
  <c r="AF30" i="4"/>
  <c r="AF31" i="4"/>
  <c r="AF27" i="4"/>
  <c r="AF32" i="4"/>
  <c r="AF33" i="4"/>
  <c r="O24" i="4"/>
  <c r="O36" i="4"/>
  <c r="O27" i="4"/>
  <c r="O25" i="4"/>
  <c r="O23" i="4"/>
  <c r="O26" i="4"/>
  <c r="O28" i="4"/>
  <c r="O29" i="4"/>
  <c r="O32" i="4"/>
  <c r="O33" i="4"/>
  <c r="O34" i="4"/>
  <c r="O30" i="4"/>
  <c r="O35" i="4"/>
  <c r="X31" i="4"/>
  <c r="B28" i="4"/>
  <c r="B34" i="4"/>
  <c r="B27" i="4"/>
  <c r="B33" i="4"/>
  <c r="G27" i="4"/>
  <c r="G36" i="4"/>
  <c r="G28" i="4"/>
  <c r="G33" i="4"/>
  <c r="G29" i="4"/>
  <c r="G31" i="4"/>
  <c r="G30" i="4"/>
  <c r="G25" i="4"/>
  <c r="K18" i="4"/>
  <c r="K25" i="4" s="1"/>
  <c r="J36" i="4"/>
  <c r="J30" i="4"/>
  <c r="J24" i="4"/>
  <c r="J32" i="4"/>
  <c r="J33" i="4"/>
  <c r="J34" i="4"/>
  <c r="J29" i="4"/>
  <c r="J25" i="4"/>
  <c r="J26" i="4"/>
  <c r="J27" i="4"/>
  <c r="J28" i="4"/>
  <c r="J23" i="4"/>
  <c r="J31" i="4"/>
  <c r="J35" i="4"/>
  <c r="K26" i="4" l="1"/>
  <c r="K34" i="4"/>
  <c r="K36" i="4"/>
  <c r="K28" i="4"/>
  <c r="K23" i="4"/>
  <c r="K27" i="4"/>
  <c r="K31" i="4"/>
  <c r="K33" i="4"/>
  <c r="K32" i="4"/>
  <c r="K29" i="4"/>
  <c r="K30" i="4"/>
  <c r="K24" i="4"/>
  <c r="K35" i="4"/>
</calcChain>
</file>

<file path=xl/sharedStrings.xml><?xml version="1.0" encoding="utf-8"?>
<sst xmlns="http://schemas.openxmlformats.org/spreadsheetml/2006/main" count="1401" uniqueCount="515">
  <si>
    <t>SIGLA</t>
  </si>
  <si>
    <t>Razon Social</t>
  </si>
  <si>
    <t>DESIGNADOR</t>
  </si>
  <si>
    <t>COSTOS TOTALES</t>
  </si>
  <si>
    <t>Numero Horas</t>
  </si>
  <si>
    <t>Numero Aeronaves</t>
  </si>
  <si>
    <t>0BE</t>
  </si>
  <si>
    <t>AERO AGROPECUARIA DEL NORTE S.A.S. AEROPENORT S.A.S.</t>
  </si>
  <si>
    <t>AG</t>
  </si>
  <si>
    <t>PA36</t>
  </si>
  <si>
    <t>SS2T</t>
  </si>
  <si>
    <t>PA25</t>
  </si>
  <si>
    <t>C188</t>
  </si>
  <si>
    <t>C206</t>
  </si>
  <si>
    <t>C208</t>
  </si>
  <si>
    <t>0BM</t>
  </si>
  <si>
    <t>AERO SANIDAD AGRICOLA S.A.S - ASA S.A.S.</t>
  </si>
  <si>
    <t>0BR</t>
  </si>
  <si>
    <t>COMPAÑIA AEROFUMIGACIONES CALIMA S.A.S. CALIMA S.A.S.</t>
  </si>
  <si>
    <t>PA18</t>
  </si>
  <si>
    <t>0BT</t>
  </si>
  <si>
    <t>COMPAÑÍA AERO AGRÍCOLA INTEGRAL S.A.S. CAAISA</t>
  </si>
  <si>
    <t>0CK</t>
  </si>
  <si>
    <t>FUMIGACION AEREA DEL ORIENTE S.A.S FARO</t>
  </si>
  <si>
    <t>0CP</t>
  </si>
  <si>
    <t>SERVICIOS AGRICOLAS FIBA S.A.S.</t>
  </si>
  <si>
    <t>P28A</t>
  </si>
  <si>
    <t>0CR</t>
  </si>
  <si>
    <t>SERVICIOS DE FUMIGACION AEREA GARAY S.A.S. FUMIGARAY  S.A.S.</t>
  </si>
  <si>
    <t>0DL</t>
  </si>
  <si>
    <t>0DP</t>
  </si>
  <si>
    <t>0DR</t>
  </si>
  <si>
    <t>SERVICIO AÉREO DEL ORIENTE S.A.S. "SAO S.A.S."</t>
  </si>
  <si>
    <t>0DT</t>
  </si>
  <si>
    <t>SERVICIOS AEROAGRICOLAS DEL CASANARE S.A.S. - SAAC S.A.S.</t>
  </si>
  <si>
    <t>0DU</t>
  </si>
  <si>
    <t>ASPERSIONES TECNICAS DEL CAMPO LIMITADA AEROTEC LTDA.</t>
  </si>
  <si>
    <t>0DW</t>
  </si>
  <si>
    <t>QUIMBAYA EXPLORACION Y RECURSOS GEOMATICOS S.A.S. QUERGEO S.A.S.</t>
  </si>
  <si>
    <t>AF</t>
  </si>
  <si>
    <t>C182</t>
  </si>
  <si>
    <t>0DX</t>
  </si>
  <si>
    <t>TRABAJOS AEREOS ESPECIALES AVIACION AGRICOLA S.A.S. TAES S.A.S.</t>
  </si>
  <si>
    <t>0DY</t>
  </si>
  <si>
    <t>COMPAÑIA COLOMBIANA DE AEROSERVICIOS C.C.A. LTDA.</t>
  </si>
  <si>
    <t>0DZ</t>
  </si>
  <si>
    <t>FUNDACION CARDIOVASCULAR DE COLOMBIA</t>
  </si>
  <si>
    <t>AB</t>
  </si>
  <si>
    <t>LJ31</t>
  </si>
  <si>
    <t>0EA</t>
  </si>
  <si>
    <t>COLCHARTER IPS S.A.S.</t>
  </si>
  <si>
    <t>PA34</t>
  </si>
  <si>
    <t>C414</t>
  </si>
  <si>
    <t>AC90</t>
  </si>
  <si>
    <t>0EC</t>
  </si>
  <si>
    <t>T34P</t>
  </si>
  <si>
    <t>0ED</t>
  </si>
  <si>
    <t>B06</t>
  </si>
  <si>
    <t>0EM</t>
  </si>
  <si>
    <t>C180</t>
  </si>
  <si>
    <t>TE</t>
  </si>
  <si>
    <t>0ET</t>
  </si>
  <si>
    <t>A100</t>
  </si>
  <si>
    <t>TA</t>
  </si>
  <si>
    <t>1AS</t>
  </si>
  <si>
    <t>TAXI AEREO DEL ALTO MENEGUA LTDA.-AEROMENEGUA LTDA-</t>
  </si>
  <si>
    <t>C172</t>
  </si>
  <si>
    <t>1BB</t>
  </si>
  <si>
    <t>AEROLINEAS DEL LLANO S.A.S. - ALLAS S.A.S.</t>
  </si>
  <si>
    <t>DC3</t>
  </si>
  <si>
    <t>PA32</t>
  </si>
  <si>
    <t>1BC</t>
  </si>
  <si>
    <t>INTERNACIONAL EJECUTIVA DE AVIACION S.A.S.</t>
  </si>
  <si>
    <t>CL60</t>
  </si>
  <si>
    <t>1BO</t>
  </si>
  <si>
    <t>1BR</t>
  </si>
  <si>
    <t>AEROLINEAS LLANERAS ARALL LTDA.</t>
  </si>
  <si>
    <t>1BT</t>
  </si>
  <si>
    <t>AEROVIAS REGIONALES DEL ORIENTE S.A.S. ARO S.A.S.</t>
  </si>
  <si>
    <t>1CG</t>
  </si>
  <si>
    <t>PA31</t>
  </si>
  <si>
    <t>1CP</t>
  </si>
  <si>
    <t>1DF</t>
  </si>
  <si>
    <t>LINEAS AEREAS DEL NORTE DE SANTANDER S.A.S. LANS S.A.S.</t>
  </si>
  <si>
    <t>B190</t>
  </si>
  <si>
    <t>1ED</t>
  </si>
  <si>
    <t>SERVICIOS AEREOS PANAMERICANOS SARPA S.A.S.</t>
  </si>
  <si>
    <t>L410</t>
  </si>
  <si>
    <t>E145</t>
  </si>
  <si>
    <t>JS32</t>
  </si>
  <si>
    <t>1EG</t>
  </si>
  <si>
    <t>C210</t>
  </si>
  <si>
    <t>1EH</t>
  </si>
  <si>
    <t>SERVICIO AEREO DE CAPURGANA S.A. - SEARCA S.A.</t>
  </si>
  <si>
    <t>CR</t>
  </si>
  <si>
    <t>B350</t>
  </si>
  <si>
    <t>GLF6</t>
  </si>
  <si>
    <t>1EN</t>
  </si>
  <si>
    <t>B105</t>
  </si>
  <si>
    <t>1EQ</t>
  </si>
  <si>
    <t>TAERCO LTDA. TAXI AEREO COLOMBIANO</t>
  </si>
  <si>
    <t>C402</t>
  </si>
  <si>
    <t>1FZ</t>
  </si>
  <si>
    <t>C303</t>
  </si>
  <si>
    <t>1GM</t>
  </si>
  <si>
    <t>DELTA HELICOPTEROS S.A.S.</t>
  </si>
  <si>
    <t>1GQ</t>
  </si>
  <si>
    <t>AMBULANCIAS AEREAS DE COLOMBIA S.A.S.</t>
  </si>
  <si>
    <t>6AF</t>
  </si>
  <si>
    <t>CA</t>
  </si>
  <si>
    <t>PA</t>
  </si>
  <si>
    <t>A319</t>
  </si>
  <si>
    <t>B763</t>
  </si>
  <si>
    <t>ACA</t>
  </si>
  <si>
    <t>AIR CANADA SUCURSAL COLOMBIA</t>
  </si>
  <si>
    <t>A333</t>
  </si>
  <si>
    <t>ACL</t>
  </si>
  <si>
    <t>AN26</t>
  </si>
  <si>
    <t>B734</t>
  </si>
  <si>
    <t>AEA</t>
  </si>
  <si>
    <t>B788</t>
  </si>
  <si>
    <t>AFR</t>
  </si>
  <si>
    <t>SOCIEDAD AIR FRANCE</t>
  </si>
  <si>
    <t>AMX</t>
  </si>
  <si>
    <t>B738</t>
  </si>
  <si>
    <t>ARE</t>
  </si>
  <si>
    <t>AEROVIAS DE INTEGRACION REGIONAL S.A. AIRES S.A.</t>
  </si>
  <si>
    <t>TR</t>
  </si>
  <si>
    <t>A320</t>
  </si>
  <si>
    <t>ARG</t>
  </si>
  <si>
    <t>AEROLINEAS ARGENTINAS</t>
  </si>
  <si>
    <t>B737</t>
  </si>
  <si>
    <t>AVA</t>
  </si>
  <si>
    <t>AEROVIAS DEL CONTINENTE AMERICANO S.A. AVIANCA</t>
  </si>
  <si>
    <t>A332</t>
  </si>
  <si>
    <t>AVR</t>
  </si>
  <si>
    <t>SC</t>
  </si>
  <si>
    <t>CMP</t>
  </si>
  <si>
    <t>DAE</t>
  </si>
  <si>
    <t>DHL AERO EXPRESO S.A. SUCURSAL COLOMBIA</t>
  </si>
  <si>
    <t>B752</t>
  </si>
  <si>
    <t>DAL</t>
  </si>
  <si>
    <t>DELTA AIR LINES INC. SUCURSAL DE COLOMBIA</t>
  </si>
  <si>
    <t>DLH</t>
  </si>
  <si>
    <t>DEUTSCHE LUFTHANSA AKTIENGESELLSCHAFT</t>
  </si>
  <si>
    <t>EFY</t>
  </si>
  <si>
    <t>AT46</t>
  </si>
  <si>
    <t>AT76</t>
  </si>
  <si>
    <t>EZR</t>
  </si>
  <si>
    <t>PC</t>
  </si>
  <si>
    <t>FDX</t>
  </si>
  <si>
    <t>FEDERAL EXPRESS CORPORATION</t>
  </si>
  <si>
    <t>GLG</t>
  </si>
  <si>
    <t>HTS</t>
  </si>
  <si>
    <t>HELISTAR S.A.S.</t>
  </si>
  <si>
    <t>A139</t>
  </si>
  <si>
    <t>MI8</t>
  </si>
  <si>
    <t>EC45</t>
  </si>
  <si>
    <t>B212</t>
  </si>
  <si>
    <t>B412</t>
  </si>
  <si>
    <t>F2TH</t>
  </si>
  <si>
    <t>IBE</t>
  </si>
  <si>
    <t>IBERIA LINEAS AEREAS DE ESPANA SOCIEDAD ANONIMA OPERADORA SUCURSAL COLOMBIANA - IBERIA OPERADORA</t>
  </si>
  <si>
    <t>JBU</t>
  </si>
  <si>
    <t>KLM</t>
  </si>
  <si>
    <t>KRE</t>
  </si>
  <si>
    <t>AEROSUCRE S.A.</t>
  </si>
  <si>
    <t>B733</t>
  </si>
  <si>
    <t>B722</t>
  </si>
  <si>
    <t>B732</t>
  </si>
  <si>
    <t>LAE</t>
  </si>
  <si>
    <t>LINEA AEREA CARGUERA DE COLOMBIA S.A.</t>
  </si>
  <si>
    <t>LAN</t>
  </si>
  <si>
    <t>LATAM AIRLINES GROUP S.A.</t>
  </si>
  <si>
    <t>LNE</t>
  </si>
  <si>
    <t>LPE</t>
  </si>
  <si>
    <t>LRC</t>
  </si>
  <si>
    <t>LTG</t>
  </si>
  <si>
    <t>MAA</t>
  </si>
  <si>
    <t>NKS</t>
  </si>
  <si>
    <t>SPIRIT AIRLINES INC</t>
  </si>
  <si>
    <t>A20N</t>
  </si>
  <si>
    <t>NSE</t>
  </si>
  <si>
    <t>AT45</t>
  </si>
  <si>
    <t>OEF</t>
  </si>
  <si>
    <t>PUE</t>
  </si>
  <si>
    <t>RPB</t>
  </si>
  <si>
    <t>AEROREPUBLICA S.A.</t>
  </si>
  <si>
    <t>TAI</t>
  </si>
  <si>
    <t>TACA INTERNATIONAL AIRLINES S A SUCURSAL COLOMBIA</t>
  </si>
  <si>
    <t>THY</t>
  </si>
  <si>
    <t>TPA</t>
  </si>
  <si>
    <t>UAL</t>
  </si>
  <si>
    <t>UNITED AIRLINES INC.</t>
  </si>
  <si>
    <t>UPS</t>
  </si>
  <si>
    <t>UNITED PARCEL SERVICE CO. SUCURSAL COLOMBIA</t>
  </si>
  <si>
    <t>VOI</t>
  </si>
  <si>
    <t>TRIPULACIÓN</t>
  </si>
  <si>
    <t>SEGUROS</t>
  </si>
  <si>
    <t>SERVICIOS AERONAUTICOS</t>
  </si>
  <si>
    <t>MANTENIMIENTO</t>
  </si>
  <si>
    <t>SERVICIO A PASAJEROS</t>
  </si>
  <si>
    <t>COMBUSTIBLE</t>
  </si>
  <si>
    <t>DEPRECIACIÓN</t>
  </si>
  <si>
    <t>ARRIENDOS</t>
  </si>
  <si>
    <t>ADMINISTRACIÓN</t>
  </si>
  <si>
    <t>VENTAS</t>
  </si>
  <si>
    <t>FINANCIEROS</t>
  </si>
  <si>
    <t>A359</t>
  </si>
  <si>
    <t>B38M</t>
  </si>
  <si>
    <t>A346</t>
  </si>
  <si>
    <t>B744</t>
  </si>
  <si>
    <t>B78X</t>
  </si>
  <si>
    <t>B789</t>
  </si>
  <si>
    <t>JEC</t>
  </si>
  <si>
    <t>UAE</t>
  </si>
  <si>
    <t>A660</t>
  </si>
  <si>
    <t>B39M</t>
  </si>
  <si>
    <t>C90</t>
  </si>
  <si>
    <t>EDW</t>
  </si>
  <si>
    <t>A343</t>
  </si>
  <si>
    <t>B773</t>
  </si>
  <si>
    <t>SF34</t>
  </si>
  <si>
    <t>1CV</t>
  </si>
  <si>
    <t>E55P</t>
  </si>
  <si>
    <t>A321</t>
  </si>
  <si>
    <t>1DS</t>
  </si>
  <si>
    <t>0BX</t>
  </si>
  <si>
    <t>W500</t>
  </si>
  <si>
    <t>1FC</t>
  </si>
  <si>
    <t>1GK</t>
  </si>
  <si>
    <t>1GP</t>
  </si>
  <si>
    <t>EMPRESAS DE TRANSPORTE PASAJEROS REGULAR NACIONAL</t>
  </si>
  <si>
    <t>TOTAL COSTOS DIRECTOS</t>
  </si>
  <si>
    <t>TOTAL COSTOS INDIRECTOS</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</si>
  <si>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</si>
  <si>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</si>
  <si>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</si>
  <si>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</si>
  <si>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</si>
  <si>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</si>
  <si>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</si>
  <si>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</si>
  <si>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</si>
  <si>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</si>
  <si>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</si>
  <si>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</si>
  <si>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</si>
  <si>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PARTICIPACION</t>
  </si>
  <si>
    <t>DESIGNADORES</t>
  </si>
  <si>
    <t>COSTOS DE OPERACIÓN POR TIPO DE AERONAVE - II SEMESTRE DE 2024</t>
  </si>
  <si>
    <t>AVA - AVR</t>
  </si>
  <si>
    <t>ARE -AVA - AVR</t>
  </si>
  <si>
    <t>EFY -NSE</t>
  </si>
  <si>
    <t>EMPRESAS</t>
  </si>
  <si>
    <t>PROMEDIO</t>
  </si>
  <si>
    <t>JAT - NKS - VOI</t>
  </si>
  <si>
    <t>GLG - LNE - LPE</t>
  </si>
  <si>
    <t>GLG - GUG - JAP - JBU - LAN - LPE - LRC - TAI - VIV</t>
  </si>
  <si>
    <t>ARG - PUE</t>
  </si>
  <si>
    <t>AFR - IBE</t>
  </si>
  <si>
    <t>AMX - UAL</t>
  </si>
  <si>
    <t>AMX - ARG - CMP - DAL</t>
  </si>
  <si>
    <t>AEA - LAN</t>
  </si>
  <si>
    <t>EMPRESAS DE TRANSPORTE PASAJEROS REGULAR INTERNACIONAL</t>
  </si>
  <si>
    <t>EMPRESAS DE TRANSPORTE AEREO - CARGA NACIONAL E INTERNACIONAL</t>
  </si>
  <si>
    <t>COSTOS DE OPERACIÓN POR TIPO DE AERONAVE -II SEMESTRE DE 2024</t>
  </si>
  <si>
    <t>ACL - KRE</t>
  </si>
  <si>
    <t>GTI - MPH</t>
  </si>
  <si>
    <t>DAE - UPS</t>
  </si>
  <si>
    <t>ABX - FDX - LAE - LTG - TPA - UPS</t>
  </si>
  <si>
    <t>EMPRESAS DE TRANSPORTE AEREO COMERCIAL REGIONAL</t>
  </si>
  <si>
    <t>1EH - 1FC</t>
  </si>
  <si>
    <t>EMPRESAS DE TRANSPORTE AEREO AEROTAXIS</t>
  </si>
  <si>
    <t>1BO - 1CP - 1CV - 1DS - 1DW - 1GM</t>
  </si>
  <si>
    <t>1DF - 1DS</t>
  </si>
  <si>
    <t>1AS - 1BR - 1BT - 1EG - 1HE</t>
  </si>
  <si>
    <t>1BT - 1DF - 1EG - 1HH - 5AD</t>
  </si>
  <si>
    <t>1BR - 1BT - 1CP - 1DF - 1EG - 1FZ - 1HE - 1HH - 5AD</t>
  </si>
  <si>
    <t>1EQ - 1FZ - 3GH</t>
  </si>
  <si>
    <t>1BT - 1DW</t>
  </si>
  <si>
    <t>1CP - 1GK</t>
  </si>
  <si>
    <t>1BB - 1GK - 1HE</t>
  </si>
  <si>
    <t>1CP - 1DF - 1EQ - 1GK - 1GP</t>
  </si>
  <si>
    <t>EMPRESAS DE TRABAJOS AEREOS  ESPECIALES</t>
  </si>
  <si>
    <t>COSTOS DE OPERACIÓN HORA BLOQUE POR TIPO DE AERONAVE - II SEMESTRE DE 2024</t>
  </si>
  <si>
    <t>0BE - 0BM - 0BN - 0BP - 0BR - 0CK - 0DL - 0DX - 0ER</t>
  </si>
  <si>
    <t>0DP - 0DT - 0DU - 0EC - 0ES - 1GQ</t>
  </si>
  <si>
    <t>0BE - 0BP - 0DR - 0DY - 1GQ</t>
  </si>
  <si>
    <t>0EA - 0EC - 0ED - 0ES - 0EF</t>
  </si>
  <si>
    <t>0BE - 0BR - 0BT - 0CR</t>
  </si>
  <si>
    <t>CONCEPTOS</t>
  </si>
  <si>
    <t>PARTICIPACIÓN %</t>
  </si>
  <si>
    <t>VARIACIÓN %</t>
  </si>
  <si>
    <t xml:space="preserve">Tripulación  </t>
  </si>
  <si>
    <t>Seguros</t>
  </si>
  <si>
    <t xml:space="preserve">Servicios Aeronaúticos </t>
  </si>
  <si>
    <t xml:space="preserve">Mantenimiento </t>
  </si>
  <si>
    <t>Servicio de Pasajeros</t>
  </si>
  <si>
    <t xml:space="preserve">Combustible </t>
  </si>
  <si>
    <t>Depreciación</t>
  </si>
  <si>
    <t xml:space="preserve">Arriendo </t>
  </si>
  <si>
    <t xml:space="preserve">Administración </t>
  </si>
  <si>
    <t>Ventas</t>
  </si>
  <si>
    <t>Financieros</t>
  </si>
  <si>
    <t>COSTOS  TOTALES</t>
  </si>
  <si>
    <t>Número Horas</t>
  </si>
  <si>
    <t>Número Aeronaves</t>
  </si>
  <si>
    <t>MODALIDADES</t>
  </si>
  <si>
    <t>No. EMPRE. PRESENTARÓN INFORME</t>
  </si>
  <si>
    <t>TOTAL EMPRESAS VIGENTES</t>
  </si>
  <si>
    <t>% COBERTURA</t>
  </si>
  <si>
    <t>PASAJEROS REGULAR NACIONAL</t>
  </si>
  <si>
    <t>PASAJEROS REGULAR INTERNACIONAL</t>
  </si>
  <si>
    <t>CARGA NACIONAL - INTERNACIONAL</t>
  </si>
  <si>
    <t>COMERCIAL REGIONAL</t>
  </si>
  <si>
    <t>NO REGULAR - AEROTAXIS</t>
  </si>
  <si>
    <t>TRABAJOS AÉREOS ESPECIALES - AVIACION AGRICOLA</t>
  </si>
  <si>
    <r>
      <t xml:space="preserve">TRABAJOS AÉREOS ESPECIALES: </t>
    </r>
    <r>
      <rPr>
        <sz val="10"/>
        <color indexed="8"/>
        <rFont val="Calibri"/>
        <family val="2"/>
      </rPr>
      <t>(Publicidad, aerofotografía, ambulancia, etc.)</t>
    </r>
  </si>
  <si>
    <t>TOTAL COBERTURA I SEMESTRE AÑO 2024</t>
  </si>
  <si>
    <t>ULAC</t>
  </si>
  <si>
    <t>1GO</t>
  </si>
  <si>
    <t>GLOBAL SERVICE AVIATION S.A.S.</t>
  </si>
  <si>
    <t>T210</t>
  </si>
  <si>
    <t>HELI JET SAS</t>
  </si>
  <si>
    <t>0DQ</t>
  </si>
  <si>
    <t>AMA LTDA. AVIONES Y MAQUINARIAS AGRICOLAS</t>
  </si>
  <si>
    <t>1GJ</t>
  </si>
  <si>
    <t>AERO SERVICIOS ESPECIALIZADOS ASES S.A.S</t>
  </si>
  <si>
    <t>S76</t>
  </si>
  <si>
    <t>1GC</t>
  </si>
  <si>
    <t>AEROEXPRESS S.A.S.</t>
  </si>
  <si>
    <t>R66</t>
  </si>
  <si>
    <t>R44</t>
  </si>
  <si>
    <t>R22</t>
  </si>
  <si>
    <t>TRANSPORTE AEREO DE COLOMBIA S.A. TAC S.A.</t>
  </si>
  <si>
    <t>PA46</t>
  </si>
  <si>
    <t>MG MEDICAL GROUP S.A.S.</t>
  </si>
  <si>
    <t>1GS</t>
  </si>
  <si>
    <t>SOLAIR S. A. S.</t>
  </si>
  <si>
    <t>AERO TAXI GUAYMARAL ATG  S.A.S.</t>
  </si>
  <si>
    <t>AEROESTAR LTDA</t>
  </si>
  <si>
    <t>1DY</t>
  </si>
  <si>
    <t>SERVICIO AEREO REGIONAL SAER LTDA</t>
  </si>
  <si>
    <t>AVIONES DEL CESAR S.A.S.</t>
  </si>
  <si>
    <t>1AP</t>
  </si>
  <si>
    <t>LINEAS AEREAS GALAN LIMITADA AEROGALAN</t>
  </si>
  <si>
    <t>GOOD - FLY  CO  S.A.S</t>
  </si>
  <si>
    <t>SAE SERVICIOS AÉREOS ESPECIALES GLOBAL LIFE AMBULANCIAS S.A.S.</t>
  </si>
  <si>
    <t>0CT</t>
  </si>
  <si>
    <t>FUMIGACIONES AEREAS DEL NORTE S.A.S.</t>
  </si>
  <si>
    <t>1EY</t>
  </si>
  <si>
    <t>TRANSPORTES AEREOS DEL ARIARI S.A.S. - TARI S.A.S.</t>
  </si>
  <si>
    <t>OAA</t>
  </si>
  <si>
    <t>AVIONES PUBLICITARIOS DE COLOMBIA  S.A.S AERIAL SIGN S.A.S</t>
  </si>
  <si>
    <t>2EO</t>
  </si>
  <si>
    <t>LATINOAMERICANA DE SERVICIOS AEREO S.A.S. LASER AEREO S.A.S.</t>
  </si>
  <si>
    <t>1HC</t>
  </si>
  <si>
    <t>TRANSPACIFICOS Y CIA S.A.S.</t>
  </si>
  <si>
    <t>1GW</t>
  </si>
  <si>
    <t>CHARTER EXPRESS S.A.S.</t>
  </si>
  <si>
    <t>1BE</t>
  </si>
  <si>
    <t>AEROTAXI DEL UPIA S.A.S.  AERUPIA S.A.S.</t>
  </si>
  <si>
    <t>0DM</t>
  </si>
  <si>
    <t>SERVICIO DE FUMIGACIÓN AÉREA DEL CASANARE SFA LTDA</t>
  </si>
  <si>
    <t>0BV</t>
  </si>
  <si>
    <t>COALCESAR LTDA. COOP MULTIACTIVA  ALGODONERA DEL DEPTO DEL CESAR</t>
  </si>
  <si>
    <t>1FU</t>
  </si>
  <si>
    <t>1CW</t>
  </si>
  <si>
    <t>VERTICAL DE AVIACION S.A.S.</t>
  </si>
  <si>
    <t>M18</t>
  </si>
  <si>
    <t>1HD</t>
  </si>
  <si>
    <t>SIS SOLUCIONES INTEGRALES GNSS S.A.S.</t>
  </si>
  <si>
    <t>H500</t>
  </si>
  <si>
    <t>GLF4</t>
  </si>
  <si>
    <t>1FQ</t>
  </si>
  <si>
    <t>AEROCHARTER ANDINA S.A</t>
  </si>
  <si>
    <t>EC35</t>
  </si>
  <si>
    <t>SERVICIOS INTEGRALES HELICOPORTADOS S.A.S. - SICHER HELICOPTERS S.A.S.</t>
  </si>
  <si>
    <t>SERVICIO AEREO A TERRITORIOS NACIONALES  S.A. - SATENA</t>
  </si>
  <si>
    <t>E135</t>
  </si>
  <si>
    <t>DC3T</t>
  </si>
  <si>
    <t>AEROLINEAS ANDINAS S.A</t>
  </si>
  <si>
    <t>6AD</t>
  </si>
  <si>
    <t>AIR COLOMBIA S.A.S.</t>
  </si>
  <si>
    <t>CL30</t>
  </si>
  <si>
    <t>C90A</t>
  </si>
  <si>
    <t>C421</t>
  </si>
  <si>
    <t>1GU</t>
  </si>
  <si>
    <t>AMERICA'S AIR SAS</t>
  </si>
  <si>
    <t>1FV</t>
  </si>
  <si>
    <t>AVIOCHARTER S.A.S.</t>
  </si>
  <si>
    <t>1FT</t>
  </si>
  <si>
    <t>AEROEXPRESO DEL PACIFICO S.A.</t>
  </si>
  <si>
    <t>1FR</t>
  </si>
  <si>
    <t>AEROEJECUTIVOS DE ANTIOQUIA S.A.</t>
  </si>
  <si>
    <t>0EG</t>
  </si>
  <si>
    <t>VANNET S.A.S.</t>
  </si>
  <si>
    <t>SERVICIOS AEREOS DEL GUAVIARE LIMITADA SAVIARE LTDA.</t>
  </si>
  <si>
    <t>0BS</t>
  </si>
  <si>
    <t>COMPAÑÍA ESPECIALIZADA EN TRABAJOS AEROAGRÍCOLAS S.A.S.</t>
  </si>
  <si>
    <t>1AM</t>
  </si>
  <si>
    <t>AEROTAXI DEL ORIENTE COLOMBIANO AEROCOL S.A.S</t>
  </si>
  <si>
    <t>1AE</t>
  </si>
  <si>
    <t>AERO APOYO LTDA. TRANSPORTE AEREO DE APOYO PETROLERO</t>
  </si>
  <si>
    <t>0EB</t>
  </si>
  <si>
    <t>ISATECH CORPORATION S A S</t>
  </si>
  <si>
    <t>COMERCIALIZADORA ECO LIMITADA</t>
  </si>
  <si>
    <t>0AC</t>
  </si>
  <si>
    <t>AEROESTUDIOS SOCIEDAD ANONIMA "AEROESTUDIOS S.A."</t>
  </si>
  <si>
    <t>1GB</t>
  </si>
  <si>
    <t>HELIGOLFO S.A.S.</t>
  </si>
  <si>
    <t>0DS</t>
  </si>
  <si>
    <t>FAGAN S. EN C. FUMIGACION AEREA LOS GAVANES</t>
  </si>
  <si>
    <t>FUMIVILLA LTDA FUMIGACIONES AEREAS DE VILLANUEVA  LIMITADA</t>
  </si>
  <si>
    <t>0DC</t>
  </si>
  <si>
    <t>SAMA LTDA. SOCIEDAD AEROAGRICOLA DE MAGANGUE</t>
  </si>
  <si>
    <t>0DA</t>
  </si>
  <si>
    <t>SERVICIO AÉREO DE FUMIGACIÓN COLOMBIANA LTDA. "SAFUCO"</t>
  </si>
  <si>
    <t>0CW</t>
  </si>
  <si>
    <t>HELICE LTDA. FUMIGACION AEREA</t>
  </si>
  <si>
    <t>0CJ</t>
  </si>
  <si>
    <t>FARI LTDA. FUMIGACIONES AEREAS DEL ARIARI</t>
  </si>
  <si>
    <t>0CC</t>
  </si>
  <si>
    <t>FAGA LTDA. FUMIGACIONES AEREAS GAVIOTAS CIA.</t>
  </si>
  <si>
    <t>0BH</t>
  </si>
  <si>
    <t>COMPAÑIA AEROAGRICOLA DE LOS LLANOS S.A.S. AGILL S.A.S. (ANTES COMPAÑIA AEROAGRICOLA GIRARDOT LTDA. AGIL LTDA.)</t>
  </si>
  <si>
    <t>1BP</t>
  </si>
  <si>
    <t>AEROLINEAS PETROLERAS S.A.S. - ALPES S.A.S.</t>
  </si>
  <si>
    <t>BN2P</t>
  </si>
  <si>
    <t>RIO SUR S. A.</t>
  </si>
  <si>
    <t>BE9L</t>
  </si>
  <si>
    <t>BE40</t>
  </si>
  <si>
    <t>1BG</t>
  </si>
  <si>
    <t>AER CARIBE</t>
  </si>
  <si>
    <t>BE35</t>
  </si>
  <si>
    <t>TURKISH AIRLINES</t>
  </si>
  <si>
    <t>K.L.M. CIA REAL HOLANDESA DE AVIACIÓN</t>
  </si>
  <si>
    <t>SKU</t>
  </si>
  <si>
    <t>SKY AIRLINES</t>
  </si>
  <si>
    <t>RE</t>
  </si>
  <si>
    <t>EZ AIR</t>
  </si>
  <si>
    <t>SF50</t>
  </si>
  <si>
    <t>REGIONAL EXPRESS AMERICAS</t>
  </si>
  <si>
    <t>VOLARIS MEXICO</t>
  </si>
  <si>
    <t>VOC</t>
  </si>
  <si>
    <t>VOLARIS COSTA RICA</t>
  </si>
  <si>
    <t>MASAIR. AEROTRANSPORTES MAS DE CARGA SUCURSAL COL.</t>
  </si>
  <si>
    <t>ABSA AEROLINEAS BRASILERAS S.A</t>
  </si>
  <si>
    <t>AJT</t>
  </si>
  <si>
    <t>AMERIJET INTERNATIONAL COLOMBIA</t>
  </si>
  <si>
    <t>B7M8</t>
  </si>
  <si>
    <t>CLX</t>
  </si>
  <si>
    <t>CARGOLUX AIRLINES INTERNATIONAL S.A. SUCURSAL COLOMBIA.</t>
  </si>
  <si>
    <t>B742</t>
  </si>
  <si>
    <t>COMPAÑIA PANAMEÑA DE AVIACION S.A. COPA AIRLINES</t>
  </si>
  <si>
    <t>PLUS ULTRA</t>
  </si>
  <si>
    <t>AIR EUROPA LINEAS AEREAS SOCIEDAD ANONIMA</t>
  </si>
  <si>
    <t>AEROVIAS DE MEXICO S. A. AEROMEXICO SUCURSAL COLOMBIA</t>
  </si>
  <si>
    <t>VEC</t>
  </si>
  <si>
    <t>VENSECAR INTERNACIONAL C. A.  SUCURSAL COLOMBIA</t>
  </si>
  <si>
    <t>B60T</t>
  </si>
  <si>
    <t>HEL</t>
  </si>
  <si>
    <t>HELICOPTEROS NACIONALES DE COLOMBIA S.A.S. "HELICOL S.A.S."</t>
  </si>
  <si>
    <t>1GY</t>
  </si>
  <si>
    <t>HELISUR S.A.S.</t>
  </si>
  <si>
    <t>B407</t>
  </si>
  <si>
    <t>1HB</t>
  </si>
  <si>
    <t>HANGAR 29 S.A.S.</t>
  </si>
  <si>
    <t>1EE</t>
  </si>
  <si>
    <t>SASA SOCIEDAD AERONAUTICA DE SANTANDER S.A.</t>
  </si>
  <si>
    <t>HELISERVICE LTDA</t>
  </si>
  <si>
    <t>COMPAÑIA DE VUELO DE HELICOPTEROS COMERCIALES S.A.S. HELIFLY S.A.S.</t>
  </si>
  <si>
    <t>EMPRESA AÉREA DE SERVICIOS Y FACILITACIÓN LOGÍSTICA INTEGRAL S.A. - EASYFLY S.A.</t>
  </si>
  <si>
    <t>AT3P</t>
  </si>
  <si>
    <t>SDK</t>
  </si>
  <si>
    <t>SOCIEDAD AEREA DEL CAQUETA LTDA.</t>
  </si>
  <si>
    <t>AN32</t>
  </si>
  <si>
    <t>AN12</t>
  </si>
  <si>
    <t>1GR</t>
  </si>
  <si>
    <t>PACIFICA DE AVIACION S.A.S.</t>
  </si>
  <si>
    <t>AEROLINEAS GALAPAGOS - AEROGAL</t>
  </si>
  <si>
    <t>TAMPA CARGO S.A.S</t>
  </si>
  <si>
    <t>TAM</t>
  </si>
  <si>
    <t>TAM LINHAS AEREAS S A SUCURSAL COLOMBIA</t>
  </si>
  <si>
    <t>LINEAS AEREAS COSTARRICENSES S.A. - LACSA</t>
  </si>
  <si>
    <t>LAN PERU S.A. SUCURSAL COLOMBIA</t>
  </si>
  <si>
    <t>LAN ECUADOR S.A. SUCURSAL COLOMBIA</t>
  </si>
  <si>
    <t>A119</t>
  </si>
  <si>
    <t>Actividad</t>
  </si>
  <si>
    <t>Grupo de Estadistica  y Analisis Sectorial.</t>
  </si>
  <si>
    <t>Oficina de Analitica.</t>
  </si>
  <si>
    <t>TRABAJOS AEREOS ESPECIALES</t>
  </si>
  <si>
    <t>EMPRESAS DE TRANSPORTE AEREO - AEROTAXIS</t>
  </si>
  <si>
    <t>EMPRESAS DE TRANSPORTE AEREO CARGA NACIONAL -  INTERNACIONAL</t>
  </si>
  <si>
    <t xml:space="preserve">EMPRESAS DE TRANSPORTE AEREO PASAJEROS NACIONAL REGULAR </t>
  </si>
  <si>
    <t>COBERTURA</t>
  </si>
  <si>
    <t>RELACION EMPRESA - TIPO DE AERONAVE</t>
  </si>
  <si>
    <t>CONCEPTO</t>
  </si>
  <si>
    <t>PAG</t>
  </si>
  <si>
    <t>CONTENIDO</t>
  </si>
  <si>
    <t>COSTOS DE OPERACIÓN POR TIPO DE AERONAVE II SEMESTRE DE 2024</t>
  </si>
  <si>
    <t>COSTOS DE OPERACIÓN II SEMESTRE DE 2024 POR DESIGNADOR</t>
  </si>
  <si>
    <t>COBERTURA COSTOS DE OPERACIÓN II SEMESTRE 2024</t>
  </si>
  <si>
    <t>BASE DE DATOS 08/04/2025</t>
  </si>
  <si>
    <r>
      <rPr>
        <b/>
        <sz val="11"/>
        <color theme="1"/>
        <rFont val="Calibri"/>
        <family val="2"/>
      </rPr>
      <t>Nota:</t>
    </r>
    <r>
      <rPr>
        <sz val="11"/>
        <color theme="1"/>
        <rFont val="Calibri"/>
        <family val="2"/>
      </rPr>
      <t xml:space="preserve"> Las siguientes empresas NO presentaron reportes de costos de operación del II Semestre de 2024</t>
    </r>
  </si>
  <si>
    <t>DE UN TOTAL DE 133 EMPRESAS VIGENTES CON LA OBLIGACIÓN DE PRESENTAR LOS INFORMES DE COSTOS DE OPERACIÓN DEL II SEMESTRE  DE 2024, 93 COMPAÑIAS AERONÁUTICAS PRESENTARON REPORTES, LO QUE  REPRESENTA EL 70% DE COBERTURA, DECRECIENDOSE UN 5% COMPARADO CON EL II SEMESTRE  DEL AÑO 2023.</t>
  </si>
  <si>
    <r>
      <rPr>
        <b/>
        <sz val="11"/>
        <color theme="1"/>
        <rFont val="Calibri"/>
        <family val="2"/>
      </rPr>
      <t>PASAJEROS REGULAR INTERNACIONAL:</t>
    </r>
    <r>
      <rPr>
        <sz val="11"/>
        <color theme="1"/>
        <rFont val="Calibri"/>
        <family val="2"/>
      </rPr>
      <t xml:space="preserve">  American Airlines y Arajet.</t>
    </r>
  </si>
  <si>
    <r>
      <rPr>
        <b/>
        <sz val="11"/>
        <color theme="1"/>
        <rFont val="Calibri"/>
        <family val="2"/>
      </rPr>
      <t>AEROTAXIS</t>
    </r>
    <r>
      <rPr>
        <sz val="11"/>
        <color theme="1"/>
        <rFont val="Calibri"/>
        <family val="2"/>
      </rPr>
      <t>: Aero Servicios Especializados ASES, Aerocharter Andina, Aerocol, Aeroejecutivos de Antioquia, Aeropaca, Aerotaxi del Upia, America´s Air, Aviocharter, Central Charter de Colombia, Charter Express, Helifly, Hnagar 29, Helicol, Heliav, Heligolfo, Helisur, Flexair, Llanera de Aviación, Pacifica de Aviación, SAER, SIS Soluciones Integrales, Sociedad Aeronautica de Snatander SASA, Solair, Transpacificos, Tari, Vertical de Aviación, Vannet.</t>
    </r>
  </si>
  <si>
    <r>
      <t xml:space="preserve">AVIACION AGRICOLA: </t>
    </r>
    <r>
      <rPr>
        <sz val="11"/>
        <color theme="1"/>
        <rFont val="Calibri"/>
        <family val="2"/>
      </rPr>
      <t>Compañía Agricola de los Llanos AGILL, Compañía Especializada en Trabajos Agricolas CELTA, Sanidad Vegetal Cruz Verde, FAGA, FAGAN, FAAC, Servicio Fumigación del Casanare, Fuminorte.</t>
    </r>
  </si>
  <si>
    <r>
      <rPr>
        <b/>
        <sz val="11"/>
        <color theme="1"/>
        <rFont val="Calibri"/>
        <family val="2"/>
      </rPr>
      <t>TRABAJOS AÉREOS ESPECIALES:</t>
    </r>
    <r>
      <rPr>
        <sz val="11"/>
        <color theme="1"/>
        <rFont val="Calibri"/>
        <family val="2"/>
      </rPr>
      <t xml:space="preserve"> Aeroestudios, Fal Ingenieros y Sky Ambulance.</t>
    </r>
  </si>
  <si>
    <t>II SEMESTRE 2024</t>
  </si>
  <si>
    <t>II SEMESTRE 2023</t>
  </si>
  <si>
    <t>Comparativo Costos de Operación Transporte regular Doméstico II semestre.</t>
  </si>
  <si>
    <t>COMPARATIVO EMPRESAS PAX REGULAR NACIONAL II SEMESTRE 2023 VS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</si>
</sst>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25" x14ac:knownFonts="1">
    <font>
      <sz val="10"/>
      <color theme="1"/>
      <name val="Tahoma"/>
      <family val="2"/>
    </font>
    <font>
      <sz val="11"/>
      <color theme="1"/>
      <name val="Calibri"/>
      <family val="2"/>
      <scheme val="minor"/>
    </font>
    <font>
      <sz val="10"/>
      <color theme="1"/>
      <name val="Tahoma"/>
      <family val="2"/>
    </font>
    <font>
      <b/>
      <sz val="10"/>
      <color theme="1"/>
      <name val="Tahoma"/>
      <family val="2"/>
    </font>
    <font>
      <u/>
      <sz val="11"/>
      <color theme="10"/>
      <name val="Calibri"/>
      <family val="2"/>
      <scheme val="minor"/>
    </font>
    <font>
      <b/>
      <u/>
      <sz val="11"/>
      <color theme="3"/>
      <name val="Calibri"/>
      <family val="2"/>
    </font>
    <font>
      <b/>
      <u/>
      <sz val="11"/>
      <name val="Calibri"/>
      <family val="2"/>
    </font>
    <font>
      <sz val="10"/>
      <name val="Tahoma"/>
      <family val="2"/>
    </font>
    <font>
      <b/>
      <sz val="10"/>
      <name val="Tahoma"/>
      <family val="2"/>
    </font>
    <font>
      <b/>
      <sz val="13"/>
      <color theme="1"/>
      <name val="Calibri"/>
      <family val="2"/>
      <scheme val="minor"/>
    </font>
    <font>
      <b/>
      <sz val="10"/>
      <name val="Arial"/>
      <family val="2"/>
    </font>
    <font>
      <sz val="10"/>
      <name val="Arial"/>
      <family val="2"/>
    </font>
    <font>
      <b/>
      <sz val="15"/>
      <color theme="1"/>
      <name val="Tahoma"/>
      <family val="2"/>
    </font>
    <font>
      <b/>
      <sz val="11"/>
      <color theme="1"/>
      <name val="Calibri"/>
      <family val="2"/>
    </font>
    <font>
      <sz val="11"/>
      <color theme="1"/>
      <name val="Calibri"/>
      <family val="2"/>
    </font>
    <font>
      <sz val="11"/>
      <name val="Calibri"/>
      <family val="2"/>
    </font>
    <font>
      <sz val="10"/>
      <color theme="1"/>
      <name val="Calibri"/>
      <family val="2"/>
    </font>
    <font>
      <sz val="10"/>
      <color indexed="8"/>
      <name val="Calibri"/>
      <family val="2"/>
    </font>
    <font>
      <sz val="8"/>
      <name val="Arial"/>
      <family val="2"/>
    </font>
    <font>
      <b/>
      <sz val="10"/>
      <color theme="1"/>
      <name val="Arial"/>
      <family val="2"/>
    </font>
    <font>
      <b/>
      <sz val="16"/>
      <color theme="1"/>
      <name val="Calibri"/>
      <family val="2"/>
      <scheme val="minor"/>
    </font>
    <font>
      <sz val="8"/>
      <color theme="1"/>
      <name val="Calibri"/>
      <family val="2"/>
      <scheme val="minor"/>
    </font>
    <font>
      <u/>
      <sz val="14"/>
      <color rgb="FF0070C0"/>
      <name val="Arial"/>
      <family val="2"/>
    </font>
    <font>
      <sz val="16"/>
      <color theme="1"/>
      <name val="Arial"/>
      <family val="2"/>
    </font>
    <font>
      <b/>
      <sz val="18"/>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249977111117893"/>
        <bgColor indexed="64"/>
      </patternFill>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122">
    <xf numFmtId="0" fontId="0" fillId="0" borderId="0" xfId="0"/>
    <xf numFmtId="0" fontId="0" fillId="0" borderId="0" xfId="0" applyAlignment="1">
      <alignment horizontal="center"/>
    </xf>
    <xf numFmtId="3" fontId="0" fillId="0" borderId="0" xfId="0" applyNumberFormat="1"/>
    <xf numFmtId="3" fontId="0" fillId="0" borderId="3" xfId="0" applyNumberFormat="1" applyBorder="1" applyAlignment="1">
      <alignment horizontal="left"/>
    </xf>
    <xf numFmtId="3" fontId="3" fillId="3" borderId="3" xfId="0" applyNumberFormat="1" applyFont="1" applyFill="1" applyBorder="1" applyAlignment="1">
      <alignment horizontal="left" vertical="center"/>
    </xf>
    <xf numFmtId="0" fontId="7" fillId="0" borderId="4" xfId="0" applyFont="1" applyBorder="1" applyAlignment="1" applyProtection="1">
      <alignment horizontal="left"/>
      <protection locked="0"/>
    </xf>
    <xf numFmtId="164" fontId="0" fillId="0" borderId="4" xfId="2" applyNumberFormat="1" applyFont="1" applyBorder="1" applyAlignment="1" applyProtection="1">
      <alignment horizontal="center"/>
      <protection locked="0"/>
    </xf>
    <xf numFmtId="0" fontId="7" fillId="0" borderId="3" xfId="0" applyFont="1" applyBorder="1" applyAlignment="1" applyProtection="1">
      <alignment horizontal="left"/>
      <protection locked="0"/>
    </xf>
    <xf numFmtId="0" fontId="8" fillId="3" borderId="3" xfId="0" applyFont="1" applyFill="1" applyBorder="1" applyAlignment="1" applyProtection="1">
      <alignment horizontal="left"/>
      <protection locked="0"/>
    </xf>
    <xf numFmtId="164" fontId="3" fillId="3" borderId="4" xfId="2" applyNumberFormat="1" applyFont="1" applyFill="1" applyBorder="1" applyAlignment="1" applyProtection="1">
      <alignment horizontal="center"/>
      <protection locked="0"/>
    </xf>
    <xf numFmtId="0" fontId="3" fillId="3" borderId="3" xfId="0" applyFont="1" applyFill="1" applyBorder="1" applyAlignment="1">
      <alignment horizontal="left"/>
    </xf>
    <xf numFmtId="3" fontId="3" fillId="3" borderId="3"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3" fontId="0" fillId="0" borderId="3" xfId="0" applyNumberFormat="1" applyBorder="1" applyAlignment="1">
      <alignment horizontal="center"/>
    </xf>
    <xf numFmtId="0" fontId="3" fillId="4" borderId="3" xfId="0" applyFont="1" applyFill="1" applyBorder="1" applyAlignment="1">
      <alignment horizontal="center"/>
    </xf>
    <xf numFmtId="164" fontId="0" fillId="0" borderId="3" xfId="2" applyNumberFormat="1" applyFont="1" applyBorder="1" applyAlignment="1" applyProtection="1">
      <alignment horizontal="center"/>
      <protection locked="0"/>
    </xf>
    <xf numFmtId="164" fontId="3" fillId="3" borderId="3" xfId="2" applyNumberFormat="1" applyFont="1" applyFill="1" applyBorder="1" applyAlignment="1" applyProtection="1">
      <alignment horizontal="center"/>
      <protection locked="0"/>
    </xf>
    <xf numFmtId="0" fontId="0" fillId="0" borderId="3" xfId="0" applyBorder="1" applyAlignment="1">
      <alignment horizontal="left"/>
    </xf>
    <xf numFmtId="3" fontId="3" fillId="3" borderId="3"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164" fontId="0" fillId="0" borderId="0" xfId="2" applyNumberFormat="1" applyFont="1"/>
    <xf numFmtId="165" fontId="0" fillId="0" borderId="0" xfId="0" applyNumberFormat="1"/>
    <xf numFmtId="0" fontId="10" fillId="5" borderId="13" xfId="0"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1" fillId="0" borderId="16" xfId="0" applyFont="1" applyBorder="1" applyProtection="1">
      <protection locked="0"/>
    </xf>
    <xf numFmtId="166" fontId="0" fillId="0" borderId="17" xfId="1" applyNumberFormat="1" applyFont="1" applyBorder="1" applyAlignment="1">
      <alignment horizontal="center"/>
    </xf>
    <xf numFmtId="164" fontId="0" fillId="0" borderId="17" xfId="2" applyNumberFormat="1" applyFont="1" applyBorder="1" applyAlignment="1">
      <alignment horizontal="center"/>
    </xf>
    <xf numFmtId="164" fontId="0" fillId="0" borderId="18" xfId="2" applyNumberFormat="1" applyFont="1" applyBorder="1" applyAlignment="1">
      <alignment horizontal="center"/>
    </xf>
    <xf numFmtId="0" fontId="11" fillId="0" borderId="19" xfId="0" applyFont="1" applyBorder="1" applyProtection="1">
      <protection locked="0"/>
    </xf>
    <xf numFmtId="166" fontId="0" fillId="0" borderId="3" xfId="1" applyNumberFormat="1" applyFont="1" applyBorder="1" applyAlignment="1">
      <alignment horizontal="center"/>
    </xf>
    <xf numFmtId="164" fontId="0" fillId="0" borderId="3" xfId="2" applyNumberFormat="1" applyFont="1" applyBorder="1" applyAlignment="1">
      <alignment horizontal="center"/>
    </xf>
    <xf numFmtId="164" fontId="0" fillId="0" borderId="20" xfId="2" applyNumberFormat="1" applyFont="1" applyBorder="1" applyAlignment="1">
      <alignment horizontal="center"/>
    </xf>
    <xf numFmtId="164" fontId="0" fillId="0" borderId="3" xfId="4" applyNumberFormat="1" applyFont="1" applyBorder="1" applyAlignment="1">
      <alignment horizontal="center"/>
    </xf>
    <xf numFmtId="164" fontId="0" fillId="0" borderId="20" xfId="4" applyNumberFormat="1" applyFont="1" applyBorder="1" applyAlignment="1">
      <alignment horizontal="center"/>
    </xf>
    <xf numFmtId="0" fontId="11" fillId="0" borderId="21" xfId="0" applyFont="1" applyBorder="1" applyProtection="1">
      <protection locked="0"/>
    </xf>
    <xf numFmtId="166" fontId="0" fillId="0" borderId="6" xfId="1" applyNumberFormat="1" applyFont="1" applyBorder="1" applyAlignment="1">
      <alignment horizontal="center"/>
    </xf>
    <xf numFmtId="164" fontId="0" fillId="0" borderId="6" xfId="4" applyNumberFormat="1" applyFont="1" applyBorder="1" applyAlignment="1">
      <alignment horizontal="center"/>
    </xf>
    <xf numFmtId="164" fontId="0" fillId="0" borderId="22" xfId="4" applyNumberFormat="1" applyFont="1" applyBorder="1" applyAlignment="1">
      <alignment horizontal="center"/>
    </xf>
    <xf numFmtId="0" fontId="10" fillId="3" borderId="14" xfId="0" applyFont="1" applyFill="1" applyBorder="1" applyProtection="1">
      <protection locked="0"/>
    </xf>
    <xf numFmtId="166" fontId="10" fillId="3" borderId="23" xfId="1" applyNumberFormat="1" applyFont="1" applyFill="1" applyBorder="1" applyAlignment="1" applyProtection="1">
      <alignment horizontal="center"/>
      <protection locked="0"/>
    </xf>
    <xf numFmtId="9" fontId="10" fillId="3" borderId="23" xfId="4" applyFont="1" applyFill="1" applyBorder="1" applyAlignment="1" applyProtection="1">
      <alignment horizontal="center"/>
      <protection locked="0"/>
    </xf>
    <xf numFmtId="9" fontId="10" fillId="3" borderId="24" xfId="4" applyFont="1" applyFill="1" applyBorder="1" applyAlignment="1" applyProtection="1">
      <alignment horizontal="center"/>
      <protection locked="0"/>
    </xf>
    <xf numFmtId="0" fontId="11" fillId="0" borderId="25" xfId="0" applyFont="1" applyBorder="1" applyProtection="1">
      <protection locked="0"/>
    </xf>
    <xf numFmtId="166" fontId="0" fillId="0" borderId="4" xfId="1" applyNumberFormat="1" applyFont="1" applyBorder="1" applyAlignment="1">
      <alignment horizontal="center"/>
    </xf>
    <xf numFmtId="164" fontId="0" fillId="0" borderId="4" xfId="4" applyNumberFormat="1" applyFont="1" applyBorder="1" applyAlignment="1">
      <alignment horizontal="center"/>
    </xf>
    <xf numFmtId="164" fontId="0" fillId="0" borderId="26" xfId="4" applyNumberFormat="1" applyFont="1" applyBorder="1" applyAlignment="1">
      <alignment horizontal="center"/>
    </xf>
    <xf numFmtId="0" fontId="10" fillId="3" borderId="10" xfId="0" applyFont="1" applyFill="1" applyBorder="1" applyProtection="1">
      <protection locked="0"/>
    </xf>
    <xf numFmtId="166" fontId="10" fillId="3" borderId="27" xfId="1" applyNumberFormat="1" applyFont="1" applyFill="1" applyBorder="1" applyAlignment="1" applyProtection="1">
      <alignment horizontal="center"/>
      <protection locked="0"/>
    </xf>
    <xf numFmtId="9" fontId="10" fillId="3" borderId="27" xfId="4" applyFont="1" applyFill="1" applyBorder="1" applyAlignment="1" applyProtection="1">
      <alignment horizontal="center"/>
      <protection locked="0"/>
    </xf>
    <xf numFmtId="9" fontId="10" fillId="3" borderId="28" xfId="4" applyFont="1" applyFill="1" applyBorder="1" applyAlignment="1" applyProtection="1">
      <alignment horizontal="center"/>
      <protection locked="0"/>
    </xf>
    <xf numFmtId="9" fontId="0" fillId="0" borderId="17" xfId="4" applyFont="1" applyBorder="1" applyAlignment="1">
      <alignment horizontal="center"/>
    </xf>
    <xf numFmtId="0" fontId="11" fillId="0" borderId="29" xfId="0" applyFont="1" applyBorder="1" applyAlignment="1" applyProtection="1">
      <alignment wrapText="1"/>
      <protection locked="0"/>
    </xf>
    <xf numFmtId="166" fontId="0" fillId="0" borderId="30" xfId="1" applyNumberFormat="1" applyFont="1" applyBorder="1" applyAlignment="1">
      <alignment horizontal="center"/>
    </xf>
    <xf numFmtId="9" fontId="0" fillId="0" borderId="30" xfId="4" applyFont="1" applyBorder="1" applyAlignment="1">
      <alignment horizontal="center"/>
    </xf>
    <xf numFmtId="164" fontId="0" fillId="0" borderId="28" xfId="4" applyNumberFormat="1" applyFont="1" applyBorder="1" applyAlignment="1">
      <alignment horizontal="center"/>
    </xf>
    <xf numFmtId="166" fontId="0" fillId="0" borderId="0" xfId="0" applyNumberFormat="1"/>
    <xf numFmtId="0" fontId="13" fillId="5" borderId="3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4" fillId="0" borderId="33" xfId="0" applyFont="1" applyBorder="1" applyProtection="1">
      <protection locked="0"/>
    </xf>
    <xf numFmtId="0" fontId="15" fillId="0" borderId="17" xfId="0" applyFont="1" applyBorder="1" applyAlignment="1" applyProtection="1">
      <alignment horizontal="center"/>
      <protection locked="0"/>
    </xf>
    <xf numFmtId="9" fontId="15" fillId="0" borderId="4" xfId="4" applyFont="1" applyBorder="1" applyAlignment="1" applyProtection="1">
      <alignment horizontal="center"/>
      <protection locked="0"/>
    </xf>
    <xf numFmtId="0" fontId="14" fillId="0" borderId="34" xfId="0" applyFont="1" applyBorder="1" applyProtection="1">
      <protection locked="0"/>
    </xf>
    <xf numFmtId="0" fontId="15" fillId="0" borderId="3" xfId="0" applyFont="1" applyBorder="1" applyAlignment="1" applyProtection="1">
      <alignment horizontal="center"/>
      <protection locked="0"/>
    </xf>
    <xf numFmtId="9" fontId="15" fillId="0" borderId="3" xfId="4" applyFont="1" applyBorder="1" applyAlignment="1" applyProtection="1">
      <alignment horizontal="center"/>
      <protection locked="0"/>
    </xf>
    <xf numFmtId="0" fontId="16" fillId="0" borderId="35"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protection locked="0"/>
    </xf>
    <xf numFmtId="9" fontId="15" fillId="0" borderId="6" xfId="4" applyFont="1" applyBorder="1" applyAlignment="1" applyProtection="1">
      <alignment horizontal="center" vertical="center"/>
      <protection locked="0"/>
    </xf>
    <xf numFmtId="0" fontId="13" fillId="3" borderId="36" xfId="0" applyFont="1" applyFill="1" applyBorder="1" applyAlignment="1" applyProtection="1">
      <alignment horizontal="center" vertical="center" wrapText="1"/>
      <protection locked="0"/>
    </xf>
    <xf numFmtId="0" fontId="13" fillId="3" borderId="37" xfId="0" applyFont="1" applyFill="1" applyBorder="1" applyAlignment="1" applyProtection="1">
      <alignment horizontal="center"/>
      <protection locked="0"/>
    </xf>
    <xf numFmtId="9" fontId="13" fillId="3" borderId="13" xfId="2" applyFont="1" applyFill="1" applyBorder="1" applyAlignment="1" applyProtection="1">
      <alignment horizontal="center"/>
      <protection locked="0"/>
    </xf>
    <xf numFmtId="0" fontId="14" fillId="0" borderId="0" xfId="0" applyFont="1" applyProtection="1">
      <protection locked="0"/>
    </xf>
    <xf numFmtId="0" fontId="0" fillId="0" borderId="0" xfId="0" applyProtection="1">
      <protection locked="0"/>
    </xf>
    <xf numFmtId="0" fontId="18" fillId="0" borderId="0" xfId="0" applyFont="1" applyProtection="1">
      <protection locked="0"/>
    </xf>
    <xf numFmtId="0" fontId="0" fillId="2" borderId="3" xfId="0" applyFill="1" applyBorder="1"/>
    <xf numFmtId="0" fontId="3" fillId="0" borderId="0" xfId="0" applyFont="1" applyAlignment="1">
      <alignment horizontal="center" vertical="center"/>
    </xf>
    <xf numFmtId="0" fontId="3" fillId="0" borderId="0" xfId="0" applyFont="1" applyAlignment="1">
      <alignment horizontal="center"/>
    </xf>
    <xf numFmtId="0" fontId="19" fillId="7" borderId="6" xfId="0" applyFont="1" applyFill="1" applyBorder="1" applyAlignment="1">
      <alignment horizontal="center"/>
    </xf>
    <xf numFmtId="0" fontId="1" fillId="0" borderId="0" xfId="5" applyProtection="1">
      <protection locked="0"/>
    </xf>
    <xf numFmtId="0" fontId="21" fillId="0" borderId="0" xfId="5" applyFont="1" applyProtection="1">
      <protection locked="0"/>
    </xf>
    <xf numFmtId="0" fontId="22" fillId="0" borderId="20" xfId="3" applyFont="1" applyBorder="1" applyProtection="1">
      <protection locked="0"/>
    </xf>
    <xf numFmtId="0" fontId="23" fillId="0" borderId="34" xfId="5" applyFont="1" applyBorder="1" applyAlignment="1" applyProtection="1">
      <alignment horizontal="center" wrapText="1"/>
      <protection locked="0"/>
    </xf>
    <xf numFmtId="0" fontId="23" fillId="0" borderId="33" xfId="5" applyFont="1" applyBorder="1" applyAlignment="1" applyProtection="1">
      <alignment horizontal="center" wrapText="1"/>
      <protection locked="0"/>
    </xf>
    <xf numFmtId="0" fontId="22" fillId="0" borderId="9" xfId="3" applyFont="1" applyBorder="1"/>
    <xf numFmtId="0" fontId="24" fillId="3" borderId="13" xfId="5" applyFont="1" applyFill="1" applyBorder="1" applyAlignment="1" applyProtection="1">
      <alignment horizontal="center"/>
      <protection locked="0"/>
    </xf>
    <xf numFmtId="0" fontId="24" fillId="3" borderId="14" xfId="5" applyFont="1" applyFill="1" applyBorder="1" applyAlignment="1" applyProtection="1">
      <alignment horizontal="center"/>
      <protection locked="0"/>
    </xf>
    <xf numFmtId="0" fontId="1" fillId="3" borderId="15" xfId="5" applyFill="1" applyBorder="1" applyAlignment="1" applyProtection="1">
      <alignment horizontal="center"/>
      <protection locked="0"/>
    </xf>
    <xf numFmtId="0" fontId="24" fillId="8" borderId="14" xfId="5" applyFont="1" applyFill="1" applyBorder="1" applyAlignment="1" applyProtection="1">
      <alignment horizontal="center"/>
      <protection locked="0"/>
    </xf>
    <xf numFmtId="0" fontId="24" fillId="8" borderId="15" xfId="5" applyFont="1" applyFill="1" applyBorder="1" applyAlignment="1" applyProtection="1">
      <alignment horizontal="center"/>
      <protection locked="0"/>
    </xf>
    <xf numFmtId="0" fontId="20" fillId="0" borderId="3" xfId="0"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center" wrapText="1"/>
      <protection locked="0"/>
    </xf>
    <xf numFmtId="0" fontId="12" fillId="3" borderId="14" xfId="0" applyFont="1" applyFill="1" applyBorder="1" applyAlignment="1" applyProtection="1">
      <alignment horizontal="center" wrapText="1"/>
      <protection locked="0"/>
    </xf>
    <xf numFmtId="0" fontId="12" fillId="3" borderId="31" xfId="0" applyFont="1" applyFill="1" applyBorder="1" applyAlignment="1" applyProtection="1">
      <alignment horizontal="center" wrapText="1"/>
      <protection locked="0"/>
    </xf>
    <xf numFmtId="0" fontId="12" fillId="3" borderId="15" xfId="0" applyFont="1" applyFill="1" applyBorder="1" applyAlignment="1" applyProtection="1">
      <alignment horizontal="center" wrapText="1"/>
      <protection locked="0"/>
    </xf>
    <xf numFmtId="0" fontId="14" fillId="6" borderId="14" xfId="0" applyFont="1" applyFill="1" applyBorder="1" applyAlignment="1" applyProtection="1">
      <alignment horizontal="left" vertical="top" wrapText="1"/>
      <protection locked="0"/>
    </xf>
    <xf numFmtId="0" fontId="14" fillId="6" borderId="31" xfId="0" applyFont="1" applyFill="1" applyBorder="1" applyAlignment="1" applyProtection="1">
      <alignment horizontal="left" vertical="top" wrapText="1"/>
      <protection locked="0"/>
    </xf>
    <xf numFmtId="0" fontId="14" fillId="6" borderId="15" xfId="0" applyFont="1" applyFill="1" applyBorder="1" applyAlignment="1" applyProtection="1">
      <alignment horizontal="left" vertical="top"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2" borderId="3" xfId="3" applyFont="1" applyFill="1" applyBorder="1" applyAlignment="1" applyProtection="1">
      <alignment horizontal="center" vertical="center"/>
      <protection locked="0"/>
    </xf>
    <xf numFmtId="0" fontId="6" fillId="2" borderId="3" xfId="3" applyFont="1" applyFill="1" applyBorder="1" applyAlignment="1" applyProtection="1">
      <alignment horizontal="center" vertical="center"/>
      <protection locked="0"/>
    </xf>
    <xf numFmtId="0" fontId="3" fillId="3" borderId="1" xfId="0" applyFont="1" applyFill="1" applyBorder="1" applyAlignment="1" applyProtection="1">
      <alignment horizontal="center" wrapText="1"/>
      <protection locked="0"/>
    </xf>
    <xf numFmtId="0" fontId="3" fillId="3" borderId="2" xfId="0" applyFont="1" applyFill="1" applyBorder="1" applyAlignment="1" applyProtection="1">
      <alignment horizontal="center" wrapText="1"/>
      <protection locked="0"/>
    </xf>
    <xf numFmtId="0" fontId="3" fillId="3" borderId="3" xfId="0" applyFont="1" applyFill="1" applyBorder="1" applyAlignment="1" applyProtection="1">
      <alignment horizontal="center" wrapText="1"/>
      <protection locked="0"/>
    </xf>
    <xf numFmtId="0" fontId="3" fillId="3" borderId="5" xfId="0" applyFont="1" applyFill="1" applyBorder="1" applyAlignment="1" applyProtection="1">
      <alignment horizontal="center" wrapText="1"/>
      <protection locked="0"/>
    </xf>
    <xf numFmtId="0" fontId="3" fillId="3" borderId="0" xfId="0" applyFont="1" applyFill="1" applyBorder="1" applyAlignment="1" applyProtection="1">
      <alignment horizontal="center" wrapText="1"/>
      <protection locked="0"/>
    </xf>
    <xf numFmtId="0" fontId="5" fillId="2" borderId="3" xfId="3" applyFont="1" applyFill="1" applyBorder="1" applyAlignment="1" applyProtection="1">
      <alignment horizontal="center" vertical="center" wrapText="1"/>
      <protection locked="0"/>
    </xf>
  </cellXfs>
  <cellStyles count="6">
    <cellStyle name="Hipervínculo" xfId="3" builtinId="8"/>
    <cellStyle name="Millares" xfId="1" builtinId="3"/>
    <cellStyle name="Normal" xfId="0" builtinId="0"/>
    <cellStyle name="Normal 2" xfId="5" xr:uid="{02946204-DE36-483C-918D-65284479592A}"/>
    <cellStyle name="Porcentaje" xfId="2" builtinId="5"/>
    <cellStyle name="Porcentaje 2" xfId="4" xr:uid="{C9873207-D656-4AB2-8940-22B9FD752F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419" sz="1800" b="1" i="0" baseline="0">
                <a:effectLst>
                  <a:outerShdw blurRad="50800" dist="38100" dir="5400000" algn="t" rotWithShape="0">
                    <a:srgbClr val="000000">
                      <a:alpha val="40000"/>
                    </a:srgbClr>
                  </a:outerShdw>
                </a:effectLst>
              </a:rPr>
              <a:t>COBERTURA COSTOS DE OPERACIÓN II SEMESTRE 2024 </a:t>
            </a:r>
            <a:endParaRPr lang="es-CO">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COBERTURA!$B$4</c:f>
              <c:strCache>
                <c:ptCount val="1"/>
                <c:pt idx="0">
                  <c:v>No. EMPRE. PRESENTARÓN INFORME</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 AEROTAXIS</c:v>
                </c:pt>
                <c:pt idx="5">
                  <c:v>TRABAJOS AÉREOS ESPECIALES - AVIACION AGRICOLA</c:v>
                </c:pt>
                <c:pt idx="6">
                  <c:v>TRABAJOS AÉREOS ESPECIALES: (Publicidad, aerofotografía, ambulancia, etc.)</c:v>
                </c:pt>
              </c:strCache>
            </c:strRef>
          </c:cat>
          <c:val>
            <c:numRef>
              <c:f>COBERTURA!$B$5:$B$11</c:f>
              <c:numCache>
                <c:formatCode>General</c:formatCode>
                <c:ptCount val="7"/>
                <c:pt idx="0">
                  <c:v>7</c:v>
                </c:pt>
                <c:pt idx="1">
                  <c:v>29</c:v>
                </c:pt>
                <c:pt idx="2">
                  <c:v>13</c:v>
                </c:pt>
                <c:pt idx="3">
                  <c:v>3</c:v>
                </c:pt>
                <c:pt idx="4">
                  <c:v>17</c:v>
                </c:pt>
                <c:pt idx="5">
                  <c:v>14</c:v>
                </c:pt>
                <c:pt idx="6">
                  <c:v>10</c:v>
                </c:pt>
              </c:numCache>
            </c:numRef>
          </c:val>
          <c:extLst>
            <c:ext xmlns:c16="http://schemas.microsoft.com/office/drawing/2014/chart" uri="{C3380CC4-5D6E-409C-BE32-E72D297353CC}">
              <c16:uniqueId val="{00000000-8BF3-4ED5-8A75-C8B993F5EEF0}"/>
            </c:ext>
          </c:extLst>
        </c:ser>
        <c:ser>
          <c:idx val="1"/>
          <c:order val="1"/>
          <c:tx>
            <c:strRef>
              <c:f>COBERTURA!$C$4</c:f>
              <c:strCache>
                <c:ptCount val="1"/>
                <c:pt idx="0">
                  <c:v>TOTAL EMPRESAS VIGENTES</c:v>
                </c:pt>
              </c:strCache>
            </c:strRef>
          </c:tx>
          <c:spPr>
            <a:solidFill>
              <a:schemeClr val="accent5">
                <a:lumMod val="75000"/>
              </a:schemeClr>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 AEROTAXIS</c:v>
                </c:pt>
                <c:pt idx="5">
                  <c:v>TRABAJOS AÉREOS ESPECIALES - AVIACION AGRICOLA</c:v>
                </c:pt>
                <c:pt idx="6">
                  <c:v>TRABAJOS AÉREOS ESPECIALES: (Publicidad, aerofotografía, ambulancia, etc.)</c:v>
                </c:pt>
              </c:strCache>
            </c:strRef>
          </c:cat>
          <c:val>
            <c:numRef>
              <c:f>COBERTURA!$C$5:$C$11</c:f>
              <c:numCache>
                <c:formatCode>General</c:formatCode>
                <c:ptCount val="7"/>
                <c:pt idx="0">
                  <c:v>7</c:v>
                </c:pt>
                <c:pt idx="1">
                  <c:v>31</c:v>
                </c:pt>
                <c:pt idx="2">
                  <c:v>13</c:v>
                </c:pt>
                <c:pt idx="3">
                  <c:v>3</c:v>
                </c:pt>
                <c:pt idx="4">
                  <c:v>44</c:v>
                </c:pt>
                <c:pt idx="5">
                  <c:v>22</c:v>
                </c:pt>
                <c:pt idx="6">
                  <c:v>13</c:v>
                </c:pt>
              </c:numCache>
            </c:numRef>
          </c:val>
          <c:extLst>
            <c:ext xmlns:c16="http://schemas.microsoft.com/office/drawing/2014/chart" uri="{C3380CC4-5D6E-409C-BE32-E72D297353CC}">
              <c16:uniqueId val="{00000001-8BF3-4ED5-8A75-C8B993F5EEF0}"/>
            </c:ext>
          </c:extLst>
        </c:ser>
        <c:dLbls>
          <c:showLegendKey val="0"/>
          <c:showVal val="0"/>
          <c:showCatName val="0"/>
          <c:showSerName val="0"/>
          <c:showPercent val="0"/>
          <c:showBubbleSize val="0"/>
        </c:dLbls>
        <c:gapWidth val="100"/>
        <c:axId val="629543903"/>
        <c:axId val="629543071"/>
      </c:barChart>
      <c:lineChart>
        <c:grouping val="standard"/>
        <c:varyColors val="0"/>
        <c:ser>
          <c:idx val="2"/>
          <c:order val="2"/>
          <c:tx>
            <c:strRef>
              <c:f>COBERTURA!$D$4</c:f>
              <c:strCache>
                <c:ptCount val="1"/>
                <c:pt idx="0">
                  <c:v>% COBERTURA</c:v>
                </c:pt>
              </c:strCache>
            </c:strRef>
          </c:tx>
          <c:spPr>
            <a:ln w="34925" cap="rnd">
              <a:solidFill>
                <a:srgbClr val="92D050"/>
              </a:solidFill>
              <a:round/>
            </a:ln>
            <a:effectLst>
              <a:outerShdw blurRad="39000" dist="25400" dir="5400000">
                <a:srgbClr val="000000">
                  <a:alpha val="35000"/>
                </a:srgbClr>
              </a:outerShdw>
            </a:effectLst>
          </c:spPr>
          <c:marker>
            <c:symbol val="none"/>
          </c:marker>
          <c:dLbls>
            <c:dLbl>
              <c:idx val="0"/>
              <c:layout>
                <c:manualLayout>
                  <c:x val="-6.8027203596635749E-3"/>
                  <c:y val="2.1260440394836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F3-4ED5-8A75-C8B993F5EEF0}"/>
                </c:ext>
              </c:extLst>
            </c:dLbl>
            <c:dLbl>
              <c:idx val="1"/>
              <c:layout>
                <c:manualLayout>
                  <c:x val="-6.8027203596635749E-3"/>
                  <c:y val="-2.4297646165527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F3-4ED5-8A75-C8B993F5EEF0}"/>
                </c:ext>
              </c:extLst>
            </c:dLbl>
            <c:dLbl>
              <c:idx val="2"/>
              <c:layout>
                <c:manualLayout>
                  <c:x val="-5.4421762877308599E-3"/>
                  <c:y val="-3.9483675018982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F3-4ED5-8A75-C8B993F5EEF0}"/>
                </c:ext>
              </c:extLst>
            </c:dLbl>
            <c:dLbl>
              <c:idx val="4"/>
              <c:layout>
                <c:manualLayout>
                  <c:x val="3.6734689942183305E-2"/>
                  <c:y val="-6.07441154138187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F3-4ED5-8A75-C8B993F5EEF0}"/>
                </c:ext>
              </c:extLst>
            </c:dLbl>
            <c:dLbl>
              <c:idx val="5"/>
              <c:layout>
                <c:manualLayout>
                  <c:x val="-4.0816322157981449E-3"/>
                  <c:y val="-2.8288347677470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F3-4ED5-8A75-C8B993F5EEF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 AEROTAXIS</c:v>
                </c:pt>
                <c:pt idx="5">
                  <c:v>TRABAJOS AÉREOS ESPECIALES - AVIACION AGRICOLA</c:v>
                </c:pt>
                <c:pt idx="6">
                  <c:v>TRABAJOS AÉREOS ESPECIALES: (Publicidad, aerofotografía, ambulancia, etc.)</c:v>
                </c:pt>
              </c:strCache>
            </c:strRef>
          </c:cat>
          <c:val>
            <c:numRef>
              <c:f>COBERTURA!$D$5:$D$11</c:f>
              <c:numCache>
                <c:formatCode>0%</c:formatCode>
                <c:ptCount val="7"/>
                <c:pt idx="0">
                  <c:v>1</c:v>
                </c:pt>
                <c:pt idx="1">
                  <c:v>0.93548387096774188</c:v>
                </c:pt>
                <c:pt idx="2">
                  <c:v>1</c:v>
                </c:pt>
                <c:pt idx="3">
                  <c:v>1</c:v>
                </c:pt>
                <c:pt idx="4">
                  <c:v>0.38636363636363635</c:v>
                </c:pt>
                <c:pt idx="5">
                  <c:v>0.63636363636363635</c:v>
                </c:pt>
                <c:pt idx="6">
                  <c:v>0.76923076923076927</c:v>
                </c:pt>
              </c:numCache>
            </c:numRef>
          </c:val>
          <c:smooth val="0"/>
          <c:extLst>
            <c:ext xmlns:c16="http://schemas.microsoft.com/office/drawing/2014/chart" uri="{C3380CC4-5D6E-409C-BE32-E72D297353CC}">
              <c16:uniqueId val="{00000007-8BF3-4ED5-8A75-C8B993F5EEF0}"/>
            </c:ext>
          </c:extLst>
        </c:ser>
        <c:dLbls>
          <c:showLegendKey val="0"/>
          <c:showVal val="0"/>
          <c:showCatName val="0"/>
          <c:showSerName val="0"/>
          <c:showPercent val="0"/>
          <c:showBubbleSize val="0"/>
        </c:dLbls>
        <c:marker val="1"/>
        <c:smooth val="0"/>
        <c:axId val="727458575"/>
        <c:axId val="727461071"/>
      </c:lineChart>
      <c:catAx>
        <c:axId val="6295439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800" b="1" i="0" u="none" strike="noStrike" kern="1200" baseline="0">
                <a:solidFill>
                  <a:schemeClr val="bg1"/>
                </a:solidFill>
                <a:latin typeface="+mn-lt"/>
                <a:ea typeface="+mn-ea"/>
                <a:cs typeface="+mn-cs"/>
              </a:defRPr>
            </a:pPr>
            <a:endParaRPr lang="es-CO"/>
          </a:p>
        </c:txPr>
        <c:crossAx val="629543071"/>
        <c:crosses val="autoZero"/>
        <c:auto val="1"/>
        <c:lblAlgn val="ctr"/>
        <c:lblOffset val="100"/>
        <c:noMultiLvlLbl val="0"/>
      </c:catAx>
      <c:valAx>
        <c:axId val="62954307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629543903"/>
        <c:crosses val="autoZero"/>
        <c:crossBetween val="between"/>
      </c:valAx>
      <c:valAx>
        <c:axId val="727461071"/>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27458575"/>
        <c:crosses val="max"/>
        <c:crossBetween val="between"/>
      </c:valAx>
      <c:catAx>
        <c:axId val="727458575"/>
        <c:scaling>
          <c:orientation val="minMax"/>
        </c:scaling>
        <c:delete val="1"/>
        <c:axPos val="b"/>
        <c:numFmt formatCode="General" sourceLinked="1"/>
        <c:majorTickMark val="out"/>
        <c:minorTickMark val="none"/>
        <c:tickLblPos val="nextTo"/>
        <c:crossAx val="72746107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II semestre 2023 - II semestre 2024</a:t>
            </a:r>
          </a:p>
        </c:rich>
      </c:tx>
      <c:layout>
        <c:manualLayout>
          <c:xMode val="edge"/>
          <c:yMode val="edge"/>
          <c:x val="0.17632056968726864"/>
          <c:y val="3.2441200324412004E-3"/>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70A7-4E65-ACE2-142F56FA72A0}"/>
              </c:ext>
            </c:extLst>
          </c:dPt>
          <c:dPt>
            <c:idx val="1"/>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70A7-4E65-ACE2-142F56FA72A0}"/>
              </c:ext>
            </c:extLst>
          </c:dPt>
          <c:dPt>
            <c:idx val="2"/>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70A7-4E65-ACE2-142F56FA72A0}"/>
              </c:ext>
            </c:extLst>
          </c:dPt>
          <c:dPt>
            <c:idx val="3"/>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70A7-4E65-ACE2-142F56FA72A0}"/>
              </c:ext>
            </c:extLst>
          </c:dPt>
          <c:dPt>
            <c:idx val="4"/>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70A7-4E65-ACE2-142F56FA72A0}"/>
              </c:ext>
            </c:extLst>
          </c:dPt>
          <c:dPt>
            <c:idx val="5"/>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70A7-4E65-ACE2-142F56FA72A0}"/>
              </c:ext>
            </c:extLst>
          </c:dPt>
          <c:dPt>
            <c:idx val="6"/>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70A7-4E65-ACE2-142F56FA72A0}"/>
              </c:ext>
            </c:extLst>
          </c:dPt>
          <c:dPt>
            <c:idx val="7"/>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70A7-4E65-ACE2-142F56FA72A0}"/>
              </c:ext>
            </c:extLst>
          </c:dPt>
          <c:dPt>
            <c:idx val="8"/>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70A7-4E65-ACE2-142F56FA72A0}"/>
              </c:ext>
            </c:extLst>
          </c:dPt>
          <c:dPt>
            <c:idx val="9"/>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70A7-4E65-ACE2-142F56FA72A0}"/>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7-4E65-ACE2-142F56FA72A0}"/>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7-4E65-ACE2-142F56FA72A0}"/>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7-4E65-ACE2-142F56FA72A0}"/>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A7-4E65-ACE2-142F56FA72A0}"/>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A7-4E65-ACE2-142F56FA72A0}"/>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A7-4E65-ACE2-142F56FA72A0}"/>
                </c:ext>
              </c:extLst>
            </c:dLbl>
            <c:dLbl>
              <c:idx val="6"/>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A7-4E65-ACE2-142F56FA72A0}"/>
                </c:ext>
              </c:extLst>
            </c:dLbl>
            <c:dLbl>
              <c:idx val="7"/>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0A7-4E65-ACE2-142F56FA72A0}"/>
                </c:ext>
              </c:extLst>
            </c:dLbl>
            <c:dLbl>
              <c:idx val="8"/>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0A7-4E65-ACE2-142F56FA72A0}"/>
                </c:ext>
              </c:extLst>
            </c:dLbl>
            <c:dLbl>
              <c:idx val="9"/>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0A7-4E65-ACE2-142F56FA72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(GRAFICAS!$A$31:$A$36,GRAFICAS!$A$38,GRAFICAS!$A$40:$A$42)</c:f>
              <c:strCache>
                <c:ptCount val="10"/>
                <c:pt idx="0">
                  <c:v>Tripulación  </c:v>
                </c:pt>
                <c:pt idx="1">
                  <c:v>Seguros</c:v>
                </c:pt>
                <c:pt idx="2">
                  <c:v>Servicios Aeronaúticos </c:v>
                </c:pt>
                <c:pt idx="3">
                  <c:v>Mantenimiento </c:v>
                </c:pt>
                <c:pt idx="4">
                  <c:v>Servicio de Pasajeros</c:v>
                </c:pt>
                <c:pt idx="5">
                  <c:v>Combustible </c:v>
                </c:pt>
                <c:pt idx="6">
                  <c:v>Arriendo </c:v>
                </c:pt>
                <c:pt idx="7">
                  <c:v>Administración </c:v>
                </c:pt>
                <c:pt idx="8">
                  <c:v>Ventas</c:v>
                </c:pt>
                <c:pt idx="9">
                  <c:v>Financieros</c:v>
                </c:pt>
              </c:strCache>
            </c:strRef>
          </c:cat>
          <c:val>
            <c:numRef>
              <c:extLst>
                <c:ext xmlns:c15="http://schemas.microsoft.com/office/drawing/2012/chart" uri="{02D57815-91ED-43cb-92C2-25804820EDAC}">
                  <c15:fullRef>
                    <c15:sqref>GRAFICAS!$E$31:$E$44</c15:sqref>
                  </c15:fullRef>
                </c:ext>
              </c:extLst>
              <c:f>(GRAFICAS!$E$31:$E$36,GRAFICAS!$E$38,GRAFICAS!$E$40:$E$42)</c:f>
              <c:numCache>
                <c:formatCode>0.0%</c:formatCode>
                <c:ptCount val="10"/>
                <c:pt idx="0">
                  <c:v>4.1167870831271269E-2</c:v>
                </c:pt>
                <c:pt idx="1">
                  <c:v>-4.4588535328090706E-2</c:v>
                </c:pt>
                <c:pt idx="2">
                  <c:v>-0.10567454882295002</c:v>
                </c:pt>
                <c:pt idx="3">
                  <c:v>-9.9445245825497519E-2</c:v>
                </c:pt>
                <c:pt idx="4">
                  <c:v>3.5838842392345693E-2</c:v>
                </c:pt>
                <c:pt idx="5">
                  <c:v>-0.23094955151840679</c:v>
                </c:pt>
                <c:pt idx="6">
                  <c:v>2.7142922644953771E-2</c:v>
                </c:pt>
                <c:pt idx="7">
                  <c:v>7.4708533337005889E-2</c:v>
                </c:pt>
                <c:pt idx="8">
                  <c:v>-8.4321838493489509E-2</c:v>
                </c:pt>
                <c:pt idx="9">
                  <c:v>-0.43385549238438803</c:v>
                </c:pt>
              </c:numCache>
            </c:numRef>
          </c:val>
          <c:extLst>
            <c:ext xmlns:c15="http://schemas.microsoft.com/office/drawing/2012/chart" uri="{02D57815-91ED-43cb-92C2-25804820EDAC}">
              <c15:categoryFilterExceptions>
                <c15:categoryFilterException>
                  <c15:sqref>GRAFICAS!$E$37</c15:sqref>
                  <c15:spPr xmlns:c15="http://schemas.microsoft.com/office/drawing/2012/chart">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15:spPr>
                  <c15:invertIfNegative val="0"/>
                  <c15:bubble3D val="0"/>
                  <c15:dLbl>
                    <c:idx val="5"/>
                    <c:layout>
                      <c:manualLayout>
                        <c:x val="-3.3802812215424725E-3"/>
                        <c:y val="2.4865317010413095E-7"/>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D-70A7-4E65-ACE2-142F56FA72A0}"/>
                      </c:ext>
                    </c:extLst>
                  </c15:dLbl>
                </c15:categoryFilterException>
              </c15:categoryFilterExceptions>
            </c:ext>
            <c:ext xmlns:c16="http://schemas.microsoft.com/office/drawing/2014/chart" uri="{C3380CC4-5D6E-409C-BE32-E72D297353CC}">
              <c16:uniqueId val="{00000016-70A7-4E65-ACE2-142F56FA72A0}"/>
            </c:ext>
          </c:extLst>
        </c:ser>
        <c:dLbls>
          <c:dLblPos val="inEnd"/>
          <c:showLegendKey val="0"/>
          <c:showVal val="1"/>
          <c:showCatName val="0"/>
          <c:showSerName val="0"/>
          <c:showPercent val="0"/>
          <c:showBubbleSize val="0"/>
        </c:dLbls>
        <c:gapWidth val="115"/>
        <c:overlap val="-20"/>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C673-4F9B-8914-D39CC3347B5B}"/>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C673-4F9B-8914-D39CC3347B5B}"/>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C673-4F9B-8914-D39CC3347B5B}"/>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C673-4F9B-8914-D39CC3347B5B}"/>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C673-4F9B-8914-D39CC3347B5B}"/>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C673-4F9B-8914-D39CC3347B5B}"/>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C673-4F9B-8914-D39CC3347B5B}"/>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C673-4F9B-8914-D39CC3347B5B}"/>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C673-4F9B-8914-D39CC3347B5B}"/>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C673-4F9B-8914-D39CC3347B5B}"/>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C673-4F9B-8914-D39CC3347B5B}"/>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73-4F9B-8914-D39CC3347B5B}"/>
                </c:ext>
              </c:extLst>
            </c:dLbl>
            <c:dLbl>
              <c:idx val="1"/>
              <c:layout>
                <c:manualLayout>
                  <c:x val="-7.7745383867832843E-3"/>
                  <c:y val="-9.195404518153590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73-4F9B-8914-D39CC3347B5B}"/>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73-4F9B-8914-D39CC3347B5B}"/>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73-4F9B-8914-D39CC3347B5B}"/>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673-4F9B-8914-D39CC3347B5B}"/>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673-4F9B-8914-D39CC3347B5B}"/>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673-4F9B-8914-D39CC3347B5B}"/>
                </c:ext>
              </c:extLst>
            </c:dLbl>
            <c:dLbl>
              <c:idx val="10"/>
              <c:layout>
                <c:manualLayout>
                  <c:x val="8.1122610765356675E-3"/>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673-4F9B-8914-D39CC3347B5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8.8062089003481406E-2</c:v>
                </c:pt>
                <c:pt idx="1">
                  <c:v>6.7426939389163823E-3</c:v>
                </c:pt>
                <c:pt idx="2">
                  <c:v>9.7578310696943074E-2</c:v>
                </c:pt>
                <c:pt idx="3">
                  <c:v>0.15600761632697438</c:v>
                </c:pt>
                <c:pt idx="4">
                  <c:v>3.3129731231313242E-2</c:v>
                </c:pt>
                <c:pt idx="5">
                  <c:v>0.30331564006049921</c:v>
                </c:pt>
                <c:pt idx="6">
                  <c:v>5.3919564819324842E-3</c:v>
                </c:pt>
                <c:pt idx="7">
                  <c:v>0.11262965073974485</c:v>
                </c:pt>
                <c:pt idx="8">
                  <c:v>8.1150080079974179E-2</c:v>
                </c:pt>
                <c:pt idx="9">
                  <c:v>0.1007056141488982</c:v>
                </c:pt>
                <c:pt idx="10">
                  <c:v>1.5286617291322637E-2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C673-4F9B-8914-D39CC3347B5B}"/>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72973"/>
          <a:ext cx="1649730" cy="659892"/>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7967" y="288455"/>
          <a:ext cx="544410" cy="323347"/>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VOLVER</a:t>
          </a:r>
        </a:p>
      </dsp:txBody>
      <dsp:txXfrm>
        <a:off x="197967" y="288455"/>
        <a:ext cx="544410" cy="323347"/>
      </dsp:txXfrm>
    </dsp:sp>
    <dsp:sp modelId="{96B3249A-9A0B-43AB-8EDB-F95E519C1FB5}">
      <dsp:nvSpPr>
        <dsp:cNvPr id="0" name=""/>
        <dsp:cNvSpPr/>
      </dsp:nvSpPr>
      <dsp:spPr>
        <a:xfrm>
          <a:off x="824865" y="394037"/>
          <a:ext cx="643394" cy="323347"/>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CONTENIDO</a:t>
          </a:r>
        </a:p>
      </dsp:txBody>
      <dsp:txXfrm>
        <a:off x="824865" y="394037"/>
        <a:ext cx="643394" cy="32334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07372"/>
          <a:ext cx="1680210" cy="672084"/>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201625" y="424986"/>
          <a:ext cx="554469" cy="329321"/>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VOLVER</a:t>
          </a:r>
        </a:p>
      </dsp:txBody>
      <dsp:txXfrm>
        <a:off x="201625" y="424986"/>
        <a:ext cx="554469" cy="329321"/>
      </dsp:txXfrm>
    </dsp:sp>
    <dsp:sp modelId="{96B3249A-9A0B-43AB-8EDB-F95E519C1FB5}">
      <dsp:nvSpPr>
        <dsp:cNvPr id="0" name=""/>
        <dsp:cNvSpPr/>
      </dsp:nvSpPr>
      <dsp:spPr>
        <a:xfrm>
          <a:off x="840105" y="532520"/>
          <a:ext cx="655281" cy="329321"/>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CONTENIDO</a:t>
          </a:r>
        </a:p>
      </dsp:txBody>
      <dsp:txXfrm>
        <a:off x="840105" y="532520"/>
        <a:ext cx="655281" cy="329321"/>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2903"/>
          <a:ext cx="1710690" cy="684276"/>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205282" y="312651"/>
          <a:ext cx="564527" cy="335295"/>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VOLVER</a:t>
          </a:r>
        </a:p>
      </dsp:txBody>
      <dsp:txXfrm>
        <a:off x="205282" y="312651"/>
        <a:ext cx="564527" cy="335295"/>
      </dsp:txXfrm>
    </dsp:sp>
    <dsp:sp modelId="{96B3249A-9A0B-43AB-8EDB-F95E519C1FB5}">
      <dsp:nvSpPr>
        <dsp:cNvPr id="0" name=""/>
        <dsp:cNvSpPr/>
      </dsp:nvSpPr>
      <dsp:spPr>
        <a:xfrm>
          <a:off x="855345" y="422135"/>
          <a:ext cx="667169" cy="335295"/>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5560" rIns="0" bIns="38100" numCol="1" spcCol="1270" anchor="ctr" anchorCtr="0">
          <a:noAutofit/>
        </a:bodyPr>
        <a:lstStyle/>
        <a:p>
          <a:pPr marL="0" lvl="0" indent="0" algn="ctr" defTabSz="444500">
            <a:lnSpc>
              <a:spcPct val="90000"/>
            </a:lnSpc>
            <a:spcBef>
              <a:spcPct val="0"/>
            </a:spcBef>
            <a:spcAft>
              <a:spcPct val="35000"/>
            </a:spcAft>
            <a:buNone/>
          </a:pPr>
          <a:r>
            <a:rPr lang="es-CO" sz="1000" kern="1200"/>
            <a:t>CONTENIDO</a:t>
          </a:r>
        </a:p>
      </dsp:txBody>
      <dsp:txXfrm>
        <a:off x="855345" y="422135"/>
        <a:ext cx="667169" cy="335295"/>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chart" Target="../charts/chart1.xml"/><Relationship Id="rId2" Type="http://schemas.openxmlformats.org/officeDocument/2006/relationships/diagramData" Target="../diagrams/data2.xml"/><Relationship Id="rId1" Type="http://schemas.openxmlformats.org/officeDocument/2006/relationships/hyperlink" Target="#CONTENIDO!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8</xdr:row>
      <xdr:rowOff>0</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05808E8A-C090-46F0-BB34-02CE449D698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219075</xdr:colOff>
      <xdr:row>1</xdr:row>
      <xdr:rowOff>57150</xdr:rowOff>
    </xdr:from>
    <xdr:to>
      <xdr:col>19</xdr:col>
      <xdr:colOff>314325</xdr:colOff>
      <xdr:row>5</xdr:row>
      <xdr:rowOff>185738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815BB858-89A1-4EC1-A545-9DFD9EA6085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733424</xdr:colOff>
      <xdr:row>1</xdr:row>
      <xdr:rowOff>19050</xdr:rowOff>
    </xdr:from>
    <xdr:to>
      <xdr:col>17</xdr:col>
      <xdr:colOff>161925</xdr:colOff>
      <xdr:row>17</xdr:row>
      <xdr:rowOff>0</xdr:rowOff>
    </xdr:to>
    <xdr:graphicFrame macro="">
      <xdr:nvGraphicFramePr>
        <xdr:cNvPr id="3" name="Gráfico 2">
          <a:extLst>
            <a:ext uri="{FF2B5EF4-FFF2-40B4-BE49-F238E27FC236}">
              <a16:creationId xmlns:a16="http://schemas.microsoft.com/office/drawing/2014/main" id="{64968832-CE5A-4757-89B7-65F534554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11641</xdr:colOff>
      <xdr:row>2</xdr:row>
      <xdr:rowOff>142875</xdr:rowOff>
    </xdr:from>
    <xdr:to>
      <xdr:col>16</xdr:col>
      <xdr:colOff>85725</xdr:colOff>
      <xdr:row>26</xdr:row>
      <xdr:rowOff>19050</xdr:rowOff>
    </xdr:to>
    <xdr:graphicFrame macro="">
      <xdr:nvGraphicFramePr>
        <xdr:cNvPr id="2" name="Gráfico 1">
          <a:extLst>
            <a:ext uri="{FF2B5EF4-FFF2-40B4-BE49-F238E27FC236}">
              <a16:creationId xmlns:a16="http://schemas.microsoft.com/office/drawing/2014/main" id="{E968CCD3-D510-40B5-94CB-B0BAE8420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159809</xdr:rowOff>
    </xdr:from>
    <xdr:to>
      <xdr:col>6</xdr:col>
      <xdr:colOff>9525</xdr:colOff>
      <xdr:row>25</xdr:row>
      <xdr:rowOff>102658</xdr:rowOff>
    </xdr:to>
    <xdr:graphicFrame macro="">
      <xdr:nvGraphicFramePr>
        <xdr:cNvPr id="3" name="Gráfico 2">
          <a:extLst>
            <a:ext uri="{FF2B5EF4-FFF2-40B4-BE49-F238E27FC236}">
              <a16:creationId xmlns:a16="http://schemas.microsoft.com/office/drawing/2014/main" id="{2E45AF7C-37F3-4970-993D-12D8521B0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761999</xdr:colOff>
      <xdr:row>27</xdr:row>
      <xdr:rowOff>0</xdr:rowOff>
    </xdr:from>
    <xdr:to>
      <xdr:col>14</xdr:col>
      <xdr:colOff>752475</xdr:colOff>
      <xdr:row>51</xdr:row>
      <xdr:rowOff>30480</xdr:rowOff>
    </xdr:to>
    <xdr:sp macro="" textlink="">
      <xdr:nvSpPr>
        <xdr:cNvPr id="4" name="CuadroTexto 3">
          <a:extLst>
            <a:ext uri="{FF2B5EF4-FFF2-40B4-BE49-F238E27FC236}">
              <a16:creationId xmlns:a16="http://schemas.microsoft.com/office/drawing/2014/main" id="{A34BB1F3-2AB5-4622-AED2-90DF4B33FBE4}"/>
            </a:ext>
          </a:extLst>
        </xdr:cNvPr>
        <xdr:cNvSpPr txBox="1"/>
      </xdr:nvSpPr>
      <xdr:spPr>
        <a:xfrm>
          <a:off x="7498079" y="4671060"/>
          <a:ext cx="6330316" cy="428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dk1"/>
              </a:solidFill>
              <a:effectLst/>
              <a:latin typeface="+mn-lt"/>
              <a:ea typeface="+mn-ea"/>
              <a:cs typeface="+mn-cs"/>
            </a:rPr>
            <a:t>Los </a:t>
          </a:r>
          <a:r>
            <a:rPr lang="es-CO" sz="1100" b="1" u="sng">
              <a:solidFill>
                <a:schemeClr val="dk1"/>
              </a:solidFill>
              <a:effectLst/>
              <a:latin typeface="+mn-lt"/>
              <a:ea typeface="+mn-ea"/>
              <a:cs typeface="+mn-cs"/>
            </a:rPr>
            <a:t>COSTOS TOTALES tuvieron una disminución del -11%</a:t>
          </a:r>
          <a:r>
            <a:rPr lang="es-CO" sz="1100">
              <a:solidFill>
                <a:schemeClr val="dk1"/>
              </a:solidFill>
              <a:effectLst/>
              <a:latin typeface="+mn-lt"/>
              <a:ea typeface="+mn-ea"/>
              <a:cs typeface="+mn-cs"/>
            </a:rPr>
            <a:t> comparados con el II semestre 2023.</a:t>
          </a:r>
        </a:p>
        <a:p>
          <a:r>
            <a:rPr lang="es-CO" sz="1100">
              <a:solidFill>
                <a:schemeClr val="dk1"/>
              </a:solidFill>
              <a:effectLst/>
              <a:latin typeface="+mn-lt"/>
              <a:ea typeface="+mn-ea"/>
              <a:cs typeface="+mn-cs"/>
            </a:rPr>
            <a:t> </a:t>
          </a:r>
        </a:p>
        <a:p>
          <a:r>
            <a:rPr lang="es-CO" sz="1100">
              <a:solidFill>
                <a:schemeClr val="dk1"/>
              </a:solidFill>
              <a:effectLst/>
              <a:latin typeface="+mn-lt"/>
              <a:ea typeface="+mn-ea"/>
              <a:cs typeface="+mn-cs"/>
            </a:rPr>
            <a:t>Desglosando por costos, los </a:t>
          </a:r>
          <a:r>
            <a:rPr lang="es-CO" sz="1100" b="1" u="sng">
              <a:solidFill>
                <a:schemeClr val="dk1"/>
              </a:solidFill>
              <a:effectLst/>
              <a:latin typeface="+mn-lt"/>
              <a:ea typeface="+mn-ea"/>
              <a:cs typeface="+mn-cs"/>
            </a:rPr>
            <a:t>COSTOS DIRECTOS tuvieron una variación negativa del -12%</a:t>
          </a:r>
          <a:r>
            <a:rPr lang="es-CO" sz="1100">
              <a:solidFill>
                <a:schemeClr val="dk1"/>
              </a:solidFill>
              <a:effectLst/>
              <a:latin typeface="+mn-lt"/>
              <a:ea typeface="+mn-ea"/>
              <a:cs typeface="+mn-cs"/>
            </a:rPr>
            <a:t> comparado con el mismo periodo de la vigencia anterior, alcanzando una participación del 80% en el total de los Costos de operación. Se destaca el incremento del rubro de la Depreciación con un aumento porcentual del 435% jalonado por la incorporación de nueva flota que acelero la depreciación de los equipos que tienen un promedio de edad de 15 años.  Por otra parte, podemos observar la disminución en el rubro de Combustible el cual decreció un -23%, marcado por un menor consumo dado que la flota actual en el país es mas eficiente operacionalmente y genera un ahorro. En cuanto a los servicios aeronáuticos, el mantenimiento y los seguros estos también presentaron disminuciones del -10,6%, -9,9% y -4,5% respectivamente, esto dado a que la navegación aérea se realiza de forma más eficiente por la implementación de nueva tecnología, el mantenimiento decrece dado que la nueva flota presenta unos ciclos de tiempo mas lejanos y los seguros de nuevas aeronaves disminuye por el riesgo. Finalmente, los rubros que crecieron este semestre (II 2024) comparado con el mismo periodo 2023, fueron el de tripulación con un 4%, servicio de pasajeros 3,6% y el arriendo 2,7%</a:t>
          </a:r>
        </a:p>
        <a:p>
          <a:r>
            <a:rPr lang="es-CO" sz="1100">
              <a:solidFill>
                <a:schemeClr val="dk1"/>
              </a:solidFill>
              <a:effectLst/>
              <a:latin typeface="+mn-lt"/>
              <a:ea typeface="+mn-ea"/>
              <a:cs typeface="+mn-cs"/>
            </a:rPr>
            <a:t> </a:t>
          </a:r>
        </a:p>
        <a:p>
          <a:r>
            <a:rPr lang="es-CO" sz="1100">
              <a:solidFill>
                <a:schemeClr val="dk1"/>
              </a:solidFill>
              <a:effectLst/>
              <a:latin typeface="+mn-lt"/>
              <a:ea typeface="+mn-ea"/>
              <a:cs typeface="+mn-cs"/>
            </a:rPr>
            <a:t>Con relación a los </a:t>
          </a:r>
          <a:r>
            <a:rPr lang="es-CO" sz="1100" b="1" u="sng">
              <a:solidFill>
                <a:schemeClr val="dk1"/>
              </a:solidFill>
              <a:effectLst/>
              <a:latin typeface="+mn-lt"/>
              <a:ea typeface="+mn-ea"/>
              <a:cs typeface="+mn-cs"/>
            </a:rPr>
            <a:t>COSTOS INDIRECTOS estos decrecieron un -7%</a:t>
          </a:r>
          <a:r>
            <a:rPr lang="es-CO" sz="1100">
              <a:solidFill>
                <a:schemeClr val="dk1"/>
              </a:solidFill>
              <a:effectLst/>
              <a:latin typeface="+mn-lt"/>
              <a:ea typeface="+mn-ea"/>
              <a:cs typeface="+mn-cs"/>
            </a:rPr>
            <a:t> relacionado con las caídas en los gastos financieros del -43% y los de ventas del -8,4% comparados con los datos del II semestre 2023. Estos datos negativos se presentaron por un alivio en las tasas de interés y en que el nivel de ventas electrónicamente se sigue posicionando versus el presencial.</a:t>
          </a:r>
        </a:p>
        <a:p>
          <a:r>
            <a:rPr lang="es-CO" sz="1100">
              <a:solidFill>
                <a:schemeClr val="dk1"/>
              </a:solidFill>
              <a:effectLst/>
              <a:latin typeface="+mn-lt"/>
              <a:ea typeface="+mn-ea"/>
              <a:cs typeface="+mn-cs"/>
            </a:rPr>
            <a:t> </a:t>
          </a:r>
        </a:p>
        <a:p>
          <a:r>
            <a:rPr lang="es-CO" sz="1100">
              <a:solidFill>
                <a:schemeClr val="dk1"/>
              </a:solidFill>
              <a:effectLst/>
              <a:latin typeface="+mn-lt"/>
              <a:ea typeface="+mn-ea"/>
              <a:cs typeface="+mn-cs"/>
            </a:rPr>
            <a:t>Finalmente se puede evidenciar que las </a:t>
          </a:r>
          <a:r>
            <a:rPr lang="es-CO" sz="1100" b="1" u="sng">
              <a:solidFill>
                <a:schemeClr val="dk1"/>
              </a:solidFill>
              <a:effectLst/>
              <a:latin typeface="+mn-lt"/>
              <a:ea typeface="+mn-ea"/>
              <a:cs typeface="+mn-cs"/>
            </a:rPr>
            <a:t>HORAS BLOQUE aumentaron un 36%</a:t>
          </a:r>
          <a:r>
            <a:rPr lang="es-CO" sz="1100">
              <a:solidFill>
                <a:schemeClr val="dk1"/>
              </a:solidFill>
              <a:effectLst/>
              <a:latin typeface="+mn-lt"/>
              <a:ea typeface="+mn-ea"/>
              <a:cs typeface="+mn-cs"/>
            </a:rPr>
            <a:t> en donde esta cifra evidencia un aumento de las operaciones y una apertura de red de rutas junto con un aumento en la flota del 25%, cifra la cual mostro una recuperación con el ingreso de más equipos nuevos.</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91A30534-0D7F-46B4-AB63-E443940EA08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14BC-D2E3-40D4-AA04-6E52039D5866}">
  <dimension ref="A1:B16"/>
  <sheetViews>
    <sheetView tabSelected="1" workbookViewId="0">
      <selection sqref="A1:B1"/>
    </sheetView>
  </sheetViews>
  <sheetFormatPr baseColWidth="10" defaultRowHeight="14.4" x14ac:dyDescent="0.3"/>
  <cols>
    <col min="1" max="1" width="11.44140625" style="79"/>
    <col min="2" max="2" width="121.88671875" style="79" customWidth="1"/>
    <col min="3" max="257" width="11.44140625" style="79"/>
    <col min="258" max="258" width="121.88671875" style="79" customWidth="1"/>
    <col min="259" max="513" width="11.44140625" style="79"/>
    <col min="514" max="514" width="121.88671875" style="79" customWidth="1"/>
    <col min="515" max="769" width="11.44140625" style="79"/>
    <col min="770" max="770" width="121.88671875" style="79" customWidth="1"/>
    <col min="771" max="1025" width="11.44140625" style="79"/>
    <col min="1026" max="1026" width="121.88671875" style="79" customWidth="1"/>
    <col min="1027" max="1281" width="11.44140625" style="79"/>
    <col min="1282" max="1282" width="121.88671875" style="79" customWidth="1"/>
    <col min="1283" max="1537" width="11.44140625" style="79"/>
    <col min="1538" max="1538" width="121.88671875" style="79" customWidth="1"/>
    <col min="1539" max="1793" width="11.44140625" style="79"/>
    <col min="1794" max="1794" width="121.88671875" style="79" customWidth="1"/>
    <col min="1795" max="2049" width="11.44140625" style="79"/>
    <col min="2050" max="2050" width="121.88671875" style="79" customWidth="1"/>
    <col min="2051" max="2305" width="11.44140625" style="79"/>
    <col min="2306" max="2306" width="121.88671875" style="79" customWidth="1"/>
    <col min="2307" max="2561" width="11.44140625" style="79"/>
    <col min="2562" max="2562" width="121.88671875" style="79" customWidth="1"/>
    <col min="2563" max="2817" width="11.44140625" style="79"/>
    <col min="2818" max="2818" width="121.88671875" style="79" customWidth="1"/>
    <col min="2819" max="3073" width="11.44140625" style="79"/>
    <col min="3074" max="3074" width="121.88671875" style="79" customWidth="1"/>
    <col min="3075" max="3329" width="11.44140625" style="79"/>
    <col min="3330" max="3330" width="121.88671875" style="79" customWidth="1"/>
    <col min="3331" max="3585" width="11.44140625" style="79"/>
    <col min="3586" max="3586" width="121.88671875" style="79" customWidth="1"/>
    <col min="3587" max="3841" width="11.44140625" style="79"/>
    <col min="3842" max="3842" width="121.88671875" style="79" customWidth="1"/>
    <col min="3843" max="4097" width="11.44140625" style="79"/>
    <col min="4098" max="4098" width="121.88671875" style="79" customWidth="1"/>
    <col min="4099" max="4353" width="11.44140625" style="79"/>
    <col min="4354" max="4354" width="121.88671875" style="79" customWidth="1"/>
    <col min="4355" max="4609" width="11.44140625" style="79"/>
    <col min="4610" max="4610" width="121.88671875" style="79" customWidth="1"/>
    <col min="4611" max="4865" width="11.44140625" style="79"/>
    <col min="4866" max="4866" width="121.88671875" style="79" customWidth="1"/>
    <col min="4867" max="5121" width="11.44140625" style="79"/>
    <col min="5122" max="5122" width="121.88671875" style="79" customWidth="1"/>
    <col min="5123" max="5377" width="11.44140625" style="79"/>
    <col min="5378" max="5378" width="121.88671875" style="79" customWidth="1"/>
    <col min="5379" max="5633" width="11.44140625" style="79"/>
    <col min="5634" max="5634" width="121.88671875" style="79" customWidth="1"/>
    <col min="5635" max="5889" width="11.44140625" style="79"/>
    <col min="5890" max="5890" width="121.88671875" style="79" customWidth="1"/>
    <col min="5891" max="6145" width="11.44140625" style="79"/>
    <col min="6146" max="6146" width="121.88671875" style="79" customWidth="1"/>
    <col min="6147" max="6401" width="11.44140625" style="79"/>
    <col min="6402" max="6402" width="121.88671875" style="79" customWidth="1"/>
    <col min="6403" max="6657" width="11.44140625" style="79"/>
    <col min="6658" max="6658" width="121.88671875" style="79" customWidth="1"/>
    <col min="6659" max="6913" width="11.44140625" style="79"/>
    <col min="6914" max="6914" width="121.88671875" style="79" customWidth="1"/>
    <col min="6915" max="7169" width="11.44140625" style="79"/>
    <col min="7170" max="7170" width="121.88671875" style="79" customWidth="1"/>
    <col min="7171" max="7425" width="11.44140625" style="79"/>
    <col min="7426" max="7426" width="121.88671875" style="79" customWidth="1"/>
    <col min="7427" max="7681" width="11.44140625" style="79"/>
    <col min="7682" max="7682" width="121.88671875" style="79" customWidth="1"/>
    <col min="7683" max="7937" width="11.44140625" style="79"/>
    <col min="7938" max="7938" width="121.88671875" style="79" customWidth="1"/>
    <col min="7939" max="8193" width="11.44140625" style="79"/>
    <col min="8194" max="8194" width="121.88671875" style="79" customWidth="1"/>
    <col min="8195" max="8449" width="11.44140625" style="79"/>
    <col min="8450" max="8450" width="121.88671875" style="79" customWidth="1"/>
    <col min="8451" max="8705" width="11.44140625" style="79"/>
    <col min="8706" max="8706" width="121.88671875" style="79" customWidth="1"/>
    <col min="8707" max="8961" width="11.44140625" style="79"/>
    <col min="8962" max="8962" width="121.88671875" style="79" customWidth="1"/>
    <col min="8963" max="9217" width="11.44140625" style="79"/>
    <col min="9218" max="9218" width="121.88671875" style="79" customWidth="1"/>
    <col min="9219" max="9473" width="11.44140625" style="79"/>
    <col min="9474" max="9474" width="121.88671875" style="79" customWidth="1"/>
    <col min="9475" max="9729" width="11.44140625" style="79"/>
    <col min="9730" max="9730" width="121.88671875" style="79" customWidth="1"/>
    <col min="9731" max="9985" width="11.44140625" style="79"/>
    <col min="9986" max="9986" width="121.88671875" style="79" customWidth="1"/>
    <col min="9987" max="10241" width="11.44140625" style="79"/>
    <col min="10242" max="10242" width="121.88671875" style="79" customWidth="1"/>
    <col min="10243" max="10497" width="11.44140625" style="79"/>
    <col min="10498" max="10498" width="121.88671875" style="79" customWidth="1"/>
    <col min="10499" max="10753" width="11.44140625" style="79"/>
    <col min="10754" max="10754" width="121.88671875" style="79" customWidth="1"/>
    <col min="10755" max="11009" width="11.44140625" style="79"/>
    <col min="11010" max="11010" width="121.88671875" style="79" customWidth="1"/>
    <col min="11011" max="11265" width="11.44140625" style="79"/>
    <col min="11266" max="11266" width="121.88671875" style="79" customWidth="1"/>
    <col min="11267" max="11521" width="11.44140625" style="79"/>
    <col min="11522" max="11522" width="121.88671875" style="79" customWidth="1"/>
    <col min="11523" max="11777" width="11.44140625" style="79"/>
    <col min="11778" max="11778" width="121.88671875" style="79" customWidth="1"/>
    <col min="11779" max="12033" width="11.44140625" style="79"/>
    <col min="12034" max="12034" width="121.88671875" style="79" customWidth="1"/>
    <col min="12035" max="12289" width="11.44140625" style="79"/>
    <col min="12290" max="12290" width="121.88671875" style="79" customWidth="1"/>
    <col min="12291" max="12545" width="11.44140625" style="79"/>
    <col min="12546" max="12546" width="121.88671875" style="79" customWidth="1"/>
    <col min="12547" max="12801" width="11.44140625" style="79"/>
    <col min="12802" max="12802" width="121.88671875" style="79" customWidth="1"/>
    <col min="12803" max="13057" width="11.44140625" style="79"/>
    <col min="13058" max="13058" width="121.88671875" style="79" customWidth="1"/>
    <col min="13059" max="13313" width="11.44140625" style="79"/>
    <col min="13314" max="13314" width="121.88671875" style="79" customWidth="1"/>
    <col min="13315" max="13569" width="11.44140625" style="79"/>
    <col min="13570" max="13570" width="121.88671875" style="79" customWidth="1"/>
    <col min="13571" max="13825" width="11.44140625" style="79"/>
    <col min="13826" max="13826" width="121.88671875" style="79" customWidth="1"/>
    <col min="13827" max="14081" width="11.44140625" style="79"/>
    <col min="14082" max="14082" width="121.88671875" style="79" customWidth="1"/>
    <col min="14083" max="14337" width="11.44140625" style="79"/>
    <col min="14338" max="14338" width="121.88671875" style="79" customWidth="1"/>
    <col min="14339" max="14593" width="11.44140625" style="79"/>
    <col min="14594" max="14594" width="121.88671875" style="79" customWidth="1"/>
    <col min="14595" max="14849" width="11.44140625" style="79"/>
    <col min="14850" max="14850" width="121.88671875" style="79" customWidth="1"/>
    <col min="14851" max="15105" width="11.44140625" style="79"/>
    <col min="15106" max="15106" width="121.88671875" style="79" customWidth="1"/>
    <col min="15107" max="15361" width="11.44140625" style="79"/>
    <col min="15362" max="15362" width="121.88671875" style="79" customWidth="1"/>
    <col min="15363" max="15617" width="11.44140625" style="79"/>
    <col min="15618" max="15618" width="121.88671875" style="79" customWidth="1"/>
    <col min="15619" max="15873" width="11.44140625" style="79"/>
    <col min="15874" max="15874" width="121.88671875" style="79" customWidth="1"/>
    <col min="15875" max="16129" width="11.44140625" style="79"/>
    <col min="16130" max="16130" width="121.88671875" style="79" customWidth="1"/>
    <col min="16131" max="16384" width="11.44140625" style="79"/>
  </cols>
  <sheetData>
    <row r="1" spans="1:2" ht="23.4" thickBot="1" x14ac:dyDescent="0.45">
      <c r="A1" s="86" t="s">
        <v>500</v>
      </c>
      <c r="B1" s="87"/>
    </row>
    <row r="2" spans="1:2" ht="15" thickBot="1" x14ac:dyDescent="0.35"/>
    <row r="3" spans="1:2" ht="23.4" thickBot="1" x14ac:dyDescent="0.45">
      <c r="A3" s="88" t="s">
        <v>501</v>
      </c>
      <c r="B3" s="89"/>
    </row>
    <row r="4" spans="1:2" ht="15" thickBot="1" x14ac:dyDescent="0.35"/>
    <row r="5" spans="1:2" ht="23.4" thickBot="1" x14ac:dyDescent="0.45">
      <c r="A5" s="85" t="s">
        <v>499</v>
      </c>
      <c r="B5" s="85" t="s">
        <v>498</v>
      </c>
    </row>
    <row r="6" spans="1:2" ht="20.399999999999999" x14ac:dyDescent="0.35">
      <c r="A6" s="83">
        <v>1</v>
      </c>
      <c r="B6" s="84" t="s">
        <v>497</v>
      </c>
    </row>
    <row r="7" spans="1:2" ht="21" thickBot="1" x14ac:dyDescent="0.4">
      <c r="A7" s="82">
        <v>2</v>
      </c>
      <c r="B7" s="81" t="s">
        <v>496</v>
      </c>
    </row>
    <row r="8" spans="1:2" ht="20.399999999999999" x14ac:dyDescent="0.35">
      <c r="A8" s="83">
        <v>3</v>
      </c>
      <c r="B8" s="81" t="s">
        <v>514</v>
      </c>
    </row>
    <row r="9" spans="1:2" ht="21" thickBot="1" x14ac:dyDescent="0.4">
      <c r="A9" s="82">
        <v>4</v>
      </c>
      <c r="B9" s="81" t="s">
        <v>495</v>
      </c>
    </row>
    <row r="10" spans="1:2" ht="20.399999999999999" x14ac:dyDescent="0.35">
      <c r="A10" s="83">
        <v>5</v>
      </c>
      <c r="B10" s="81" t="s">
        <v>494</v>
      </c>
    </row>
    <row r="11" spans="1:2" ht="21" thickBot="1" x14ac:dyDescent="0.4">
      <c r="A11" s="82">
        <v>6</v>
      </c>
      <c r="B11" s="81" t="s">
        <v>271</v>
      </c>
    </row>
    <row r="12" spans="1:2" ht="20.399999999999999" x14ac:dyDescent="0.35">
      <c r="A12" s="83">
        <v>7</v>
      </c>
      <c r="B12" s="81" t="s">
        <v>493</v>
      </c>
    </row>
    <row r="13" spans="1:2" ht="20.399999999999999" x14ac:dyDescent="0.35">
      <c r="A13" s="82">
        <v>8</v>
      </c>
      <c r="B13" s="81" t="s">
        <v>492</v>
      </c>
    </row>
    <row r="15" spans="1:2" x14ac:dyDescent="0.3">
      <c r="B15" s="80" t="s">
        <v>491</v>
      </c>
    </row>
    <row r="16" spans="1:2" x14ac:dyDescent="0.3">
      <c r="B16" s="80" t="s">
        <v>490</v>
      </c>
    </row>
  </sheetData>
  <mergeCells count="2">
    <mergeCell ref="A1:B1"/>
    <mergeCell ref="A3:B3"/>
  </mergeCells>
  <hyperlinks>
    <hyperlink ref="B6" location="'Empresa por tipo de aeronave'!A1" display="RELACION EMPRESA - TIPO DE AERONAVE" xr:uid="{F5361758-9EB3-4307-BA79-F70286B9753F}"/>
    <hyperlink ref="B13" location="'Trabajos Aereos Especiales'!A1" display="TRABAJOS AEREOS ESPECIALES" xr:uid="{9350DF5E-134A-48C6-9516-2D771232D9BF}"/>
    <hyperlink ref="B12" location="AEROTAXIS!A1" display="EMPRESAS DE TRANSPORTE AEREO- AEROTAXIS" xr:uid="{BB7F1326-74B9-4EFD-8720-6E397F8C048B}"/>
    <hyperlink ref="B11" location="'COMERCIAL REGIONAL'!A1" display="EMPRESAS DE TRANSPORTE AEREO COMERCIAL REGIONAL" xr:uid="{B9B31426-243F-4940-B302-625274D2746D}"/>
    <hyperlink ref="B10" location="'Carga Nacional'!A1" display="EMPRESAS DE TRANSPORTE AEREO CARGA NACIONAL" xr:uid="{F9A29E5A-7D9F-4A4E-AAB3-90E89888C78C}"/>
    <hyperlink ref="B9" location="'PAX Regular Nacional '!A1" display="EMPRESAS DE TRANSPORTE AEREO PASAJEROS NACIONAL REGULAR " xr:uid="{EC89B838-9283-4064-B4B2-8AC9E4CF233B}"/>
    <hyperlink ref="B7" location="Cobertura!A1" display="COBERTURA" xr:uid="{16BD4FDF-9AB6-42A3-8768-5E0EC5F9E94E}"/>
    <hyperlink ref="B8" location="Graficas!A1" display="COMPARATIVO EMPRESAS REGULARES NACIONALES II SEMESTRE 2015 - 2016" xr:uid="{9870F36B-0FA4-4569-B923-14D98DA0DDD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F2C-0E93-4C2A-BD5D-9EE82D1BD34D}">
  <dimension ref="A1:N237"/>
  <sheetViews>
    <sheetView workbookViewId="0">
      <selection activeCell="F16" sqref="F16"/>
    </sheetView>
  </sheetViews>
  <sheetFormatPr baseColWidth="10" defaultColWidth="9.109375" defaultRowHeight="13.2" x14ac:dyDescent="0.25"/>
  <cols>
    <col min="1" max="1" width="13.33203125" bestFit="1" customWidth="1"/>
    <col min="2" max="2" width="10.44140625" bestFit="1" customWidth="1"/>
    <col min="3" max="3" width="111.33203125" bestFit="1" customWidth="1"/>
    <col min="4" max="4" width="5.88671875" bestFit="1" customWidth="1"/>
  </cols>
  <sheetData>
    <row r="1" spans="1:14" ht="21" x14ac:dyDescent="0.4">
      <c r="A1" s="90" t="s">
        <v>502</v>
      </c>
      <c r="B1" s="90"/>
      <c r="C1" s="90"/>
      <c r="D1" s="90"/>
    </row>
    <row r="2" spans="1:14" x14ac:dyDescent="0.25">
      <c r="A2" s="78" t="s">
        <v>2</v>
      </c>
      <c r="B2" s="78" t="s">
        <v>489</v>
      </c>
      <c r="C2" s="78" t="s">
        <v>1</v>
      </c>
      <c r="D2" s="78" t="s">
        <v>0</v>
      </c>
    </row>
    <row r="3" spans="1:14" x14ac:dyDescent="0.25">
      <c r="A3" s="75" t="s">
        <v>488</v>
      </c>
      <c r="B3" s="75" t="s">
        <v>63</v>
      </c>
      <c r="C3" s="75" t="s">
        <v>463</v>
      </c>
      <c r="D3" s="75" t="s">
        <v>462</v>
      </c>
    </row>
    <row r="4" spans="1:14" x14ac:dyDescent="0.25">
      <c r="A4" s="75" t="s">
        <v>155</v>
      </c>
      <c r="B4" s="75" t="s">
        <v>63</v>
      </c>
      <c r="C4" s="75" t="s">
        <v>154</v>
      </c>
      <c r="D4" s="75" t="s">
        <v>367</v>
      </c>
    </row>
    <row r="5" spans="1:14" x14ac:dyDescent="0.25">
      <c r="A5" s="75" t="s">
        <v>155</v>
      </c>
      <c r="B5" s="75" t="s">
        <v>63</v>
      </c>
      <c r="C5" s="75" t="s">
        <v>463</v>
      </c>
      <c r="D5" s="75" t="s">
        <v>462</v>
      </c>
    </row>
    <row r="6" spans="1:14" x14ac:dyDescent="0.25">
      <c r="A6" s="75" t="s">
        <v>111</v>
      </c>
      <c r="B6" s="75" t="s">
        <v>127</v>
      </c>
      <c r="C6" s="75" t="s">
        <v>126</v>
      </c>
      <c r="D6" s="75" t="s">
        <v>125</v>
      </c>
    </row>
    <row r="7" spans="1:14" x14ac:dyDescent="0.25">
      <c r="A7" s="75" t="s">
        <v>111</v>
      </c>
      <c r="B7" s="75" t="s">
        <v>127</v>
      </c>
      <c r="C7" s="75" t="s">
        <v>133</v>
      </c>
      <c r="D7" s="75" t="s">
        <v>132</v>
      </c>
    </row>
    <row r="8" spans="1:14" x14ac:dyDescent="0.25">
      <c r="A8" s="75" t="s">
        <v>111</v>
      </c>
      <c r="B8" s="75" t="s">
        <v>110</v>
      </c>
      <c r="C8" s="75" t="s">
        <v>487</v>
      </c>
      <c r="D8" s="75" t="s">
        <v>174</v>
      </c>
    </row>
    <row r="9" spans="1:14" x14ac:dyDescent="0.25">
      <c r="A9" s="75" t="s">
        <v>128</v>
      </c>
      <c r="B9" s="75" t="s">
        <v>127</v>
      </c>
      <c r="C9" s="75" t="s">
        <v>126</v>
      </c>
      <c r="D9" s="75" t="s">
        <v>125</v>
      </c>
    </row>
    <row r="10" spans="1:14" x14ac:dyDescent="0.25">
      <c r="A10" s="75" t="s">
        <v>128</v>
      </c>
      <c r="B10" s="75" t="s">
        <v>127</v>
      </c>
      <c r="C10" s="75" t="s">
        <v>133</v>
      </c>
      <c r="D10" s="75" t="s">
        <v>132</v>
      </c>
    </row>
    <row r="11" spans="1:14" x14ac:dyDescent="0.25">
      <c r="A11" s="75" t="s">
        <v>128</v>
      </c>
      <c r="B11" s="75" t="s">
        <v>110</v>
      </c>
      <c r="C11" s="75" t="s">
        <v>486</v>
      </c>
      <c r="D11" s="75" t="s">
        <v>175</v>
      </c>
    </row>
    <row r="12" spans="1:14" x14ac:dyDescent="0.25">
      <c r="A12" s="75" t="s">
        <v>128</v>
      </c>
      <c r="B12" s="75" t="s">
        <v>110</v>
      </c>
      <c r="C12" s="75" t="s">
        <v>180</v>
      </c>
      <c r="D12" s="75" t="s">
        <v>179</v>
      </c>
    </row>
    <row r="13" spans="1:14" x14ac:dyDescent="0.25">
      <c r="A13" s="75" t="s">
        <v>128</v>
      </c>
      <c r="B13" s="75" t="s">
        <v>110</v>
      </c>
      <c r="C13" s="75" t="s">
        <v>189</v>
      </c>
      <c r="D13" s="75" t="s">
        <v>188</v>
      </c>
    </row>
    <row r="14" spans="1:14" x14ac:dyDescent="0.25">
      <c r="A14" s="75" t="s">
        <v>128</v>
      </c>
      <c r="B14" s="75" t="s">
        <v>110</v>
      </c>
      <c r="C14" s="75" t="s">
        <v>485</v>
      </c>
      <c r="D14" s="75" t="s">
        <v>176</v>
      </c>
    </row>
    <row r="15" spans="1:14" x14ac:dyDescent="0.25">
      <c r="A15" s="75" t="s">
        <v>181</v>
      </c>
      <c r="B15" s="75" t="s">
        <v>110</v>
      </c>
      <c r="C15" s="75" t="s">
        <v>484</v>
      </c>
      <c r="D15" s="75" t="s">
        <v>483</v>
      </c>
      <c r="H15" s="77"/>
      <c r="I15" s="77"/>
      <c r="J15" s="77"/>
      <c r="K15" s="77"/>
      <c r="L15" s="77"/>
      <c r="M15" s="77"/>
      <c r="N15" s="77"/>
    </row>
    <row r="16" spans="1:14" x14ac:dyDescent="0.25">
      <c r="A16" s="75" t="s">
        <v>131</v>
      </c>
      <c r="B16" s="75" t="s">
        <v>110</v>
      </c>
      <c r="C16" s="75" t="s">
        <v>130</v>
      </c>
      <c r="D16" s="75" t="s">
        <v>129</v>
      </c>
    </row>
    <row r="17" spans="1:4" x14ac:dyDescent="0.25">
      <c r="A17" s="75" t="s">
        <v>134</v>
      </c>
      <c r="B17" s="75" t="s">
        <v>109</v>
      </c>
      <c r="C17" s="75" t="s">
        <v>482</v>
      </c>
      <c r="D17" s="75" t="s">
        <v>191</v>
      </c>
    </row>
    <row r="18" spans="1:4" x14ac:dyDescent="0.25">
      <c r="A18" s="75" t="s">
        <v>128</v>
      </c>
      <c r="B18" s="75" t="s">
        <v>110</v>
      </c>
      <c r="C18" s="75" t="s">
        <v>481</v>
      </c>
      <c r="D18" s="75" t="s">
        <v>152</v>
      </c>
    </row>
    <row r="19" spans="1:4" x14ac:dyDescent="0.25">
      <c r="A19" s="75" t="s">
        <v>210</v>
      </c>
      <c r="B19" s="75" t="s">
        <v>110</v>
      </c>
      <c r="C19" s="75" t="s">
        <v>144</v>
      </c>
      <c r="D19" s="75" t="s">
        <v>143</v>
      </c>
    </row>
    <row r="20" spans="1:4" x14ac:dyDescent="0.25">
      <c r="A20" s="75" t="s">
        <v>208</v>
      </c>
      <c r="B20" s="75" t="s">
        <v>110</v>
      </c>
      <c r="C20" s="75" t="s">
        <v>162</v>
      </c>
      <c r="D20" s="75" t="s">
        <v>161</v>
      </c>
    </row>
    <row r="21" spans="1:4" x14ac:dyDescent="0.25">
      <c r="A21" s="75" t="s">
        <v>53</v>
      </c>
      <c r="B21" s="75" t="s">
        <v>8</v>
      </c>
      <c r="C21" s="75" t="s">
        <v>7</v>
      </c>
      <c r="D21" s="75" t="s">
        <v>6</v>
      </c>
    </row>
    <row r="22" spans="1:4" x14ac:dyDescent="0.25">
      <c r="A22" s="75" t="s">
        <v>53</v>
      </c>
      <c r="B22" s="75" t="s">
        <v>63</v>
      </c>
      <c r="C22" s="75" t="s">
        <v>480</v>
      </c>
      <c r="D22" s="75" t="s">
        <v>479</v>
      </c>
    </row>
    <row r="23" spans="1:4" x14ac:dyDescent="0.25">
      <c r="A23" s="75" t="s">
        <v>478</v>
      </c>
      <c r="B23" s="75" t="s">
        <v>63</v>
      </c>
      <c r="C23" s="75" t="s">
        <v>434</v>
      </c>
      <c r="D23" s="75" t="s">
        <v>433</v>
      </c>
    </row>
    <row r="24" spans="1:4" x14ac:dyDescent="0.25">
      <c r="A24" s="75" t="s">
        <v>117</v>
      </c>
      <c r="B24" s="75" t="s">
        <v>63</v>
      </c>
      <c r="C24" s="75" t="s">
        <v>356</v>
      </c>
      <c r="D24" s="75" t="s">
        <v>355</v>
      </c>
    </row>
    <row r="25" spans="1:4" x14ac:dyDescent="0.25">
      <c r="A25" s="75" t="s">
        <v>477</v>
      </c>
      <c r="B25" s="75" t="s">
        <v>109</v>
      </c>
      <c r="C25" s="75" t="s">
        <v>476</v>
      </c>
      <c r="D25" s="75" t="s">
        <v>475</v>
      </c>
    </row>
    <row r="26" spans="1:4" x14ac:dyDescent="0.25">
      <c r="A26" s="75" t="s">
        <v>474</v>
      </c>
      <c r="B26" s="75" t="s">
        <v>8</v>
      </c>
      <c r="C26" s="75" t="s">
        <v>21</v>
      </c>
      <c r="D26" s="75" t="s">
        <v>20</v>
      </c>
    </row>
    <row r="27" spans="1:4" x14ac:dyDescent="0.25">
      <c r="A27" s="75" t="s">
        <v>474</v>
      </c>
      <c r="B27" s="75" t="s">
        <v>8</v>
      </c>
      <c r="C27" s="75" t="s">
        <v>28</v>
      </c>
      <c r="D27" s="75" t="s">
        <v>27</v>
      </c>
    </row>
    <row r="28" spans="1:4" x14ac:dyDescent="0.25">
      <c r="A28" s="75" t="s">
        <v>147</v>
      </c>
      <c r="B28" s="75" t="s">
        <v>136</v>
      </c>
      <c r="C28" s="75" t="s">
        <v>473</v>
      </c>
      <c r="D28" s="75" t="s">
        <v>145</v>
      </c>
    </row>
    <row r="29" spans="1:4" x14ac:dyDescent="0.25">
      <c r="A29" s="75" t="s">
        <v>183</v>
      </c>
      <c r="B29" s="75" t="s">
        <v>136</v>
      </c>
      <c r="C29" s="75" t="s">
        <v>473</v>
      </c>
      <c r="D29" s="75" t="s">
        <v>145</v>
      </c>
    </row>
    <row r="30" spans="1:4" x14ac:dyDescent="0.25">
      <c r="A30" s="75" t="s">
        <v>147</v>
      </c>
      <c r="B30" s="75" t="s">
        <v>136</v>
      </c>
      <c r="C30" s="75" t="s">
        <v>379</v>
      </c>
      <c r="D30" s="75" t="s">
        <v>182</v>
      </c>
    </row>
    <row r="31" spans="1:4" x14ac:dyDescent="0.25">
      <c r="A31" s="75" t="s">
        <v>183</v>
      </c>
      <c r="B31" s="75" t="s">
        <v>136</v>
      </c>
      <c r="C31" s="75" t="s">
        <v>379</v>
      </c>
      <c r="D31" s="75" t="s">
        <v>182</v>
      </c>
    </row>
    <row r="32" spans="1:4" x14ac:dyDescent="0.25">
      <c r="A32" s="75" t="s">
        <v>57</v>
      </c>
      <c r="B32" s="75" t="s">
        <v>63</v>
      </c>
      <c r="C32" s="75" t="s">
        <v>472</v>
      </c>
      <c r="D32" s="75" t="s">
        <v>74</v>
      </c>
    </row>
    <row r="33" spans="1:4" x14ac:dyDescent="0.25">
      <c r="A33" s="75" t="s">
        <v>57</v>
      </c>
      <c r="B33" s="75" t="s">
        <v>63</v>
      </c>
      <c r="C33" s="75" t="s">
        <v>376</v>
      </c>
      <c r="D33" s="75" t="s">
        <v>375</v>
      </c>
    </row>
    <row r="34" spans="1:4" x14ac:dyDescent="0.25">
      <c r="A34" s="75" t="s">
        <v>98</v>
      </c>
      <c r="B34" s="75" t="s">
        <v>63</v>
      </c>
      <c r="C34" s="75" t="s">
        <v>378</v>
      </c>
      <c r="D34" s="75" t="s">
        <v>97</v>
      </c>
    </row>
    <row r="35" spans="1:4" x14ac:dyDescent="0.25">
      <c r="A35" s="75" t="s">
        <v>84</v>
      </c>
      <c r="B35" s="75" t="s">
        <v>47</v>
      </c>
      <c r="C35" s="75" t="s">
        <v>50</v>
      </c>
      <c r="D35" s="75" t="s">
        <v>49</v>
      </c>
    </row>
    <row r="36" spans="1:4" x14ac:dyDescent="0.25">
      <c r="A36" s="75" t="s">
        <v>84</v>
      </c>
      <c r="B36" s="75" t="s">
        <v>94</v>
      </c>
      <c r="C36" s="75" t="s">
        <v>93</v>
      </c>
      <c r="D36" s="75" t="s">
        <v>92</v>
      </c>
    </row>
    <row r="37" spans="1:4" x14ac:dyDescent="0.25">
      <c r="A37" s="75" t="s">
        <v>84</v>
      </c>
      <c r="B37" s="75" t="s">
        <v>136</v>
      </c>
      <c r="C37" s="75" t="s">
        <v>335</v>
      </c>
      <c r="D37" s="75" t="s">
        <v>229</v>
      </c>
    </row>
    <row r="38" spans="1:4" x14ac:dyDescent="0.25">
      <c r="A38" s="75" t="s">
        <v>84</v>
      </c>
      <c r="B38" s="75" t="s">
        <v>63</v>
      </c>
      <c r="C38" s="75" t="s">
        <v>376</v>
      </c>
      <c r="D38" s="75" t="s">
        <v>375</v>
      </c>
    </row>
    <row r="39" spans="1:4" x14ac:dyDescent="0.25">
      <c r="A39" s="75" t="s">
        <v>84</v>
      </c>
      <c r="B39" s="75" t="s">
        <v>47</v>
      </c>
      <c r="C39" s="75" t="s">
        <v>322</v>
      </c>
      <c r="D39" s="75" t="s">
        <v>321</v>
      </c>
    </row>
    <row r="40" spans="1:4" x14ac:dyDescent="0.25">
      <c r="A40" s="75" t="s">
        <v>84</v>
      </c>
      <c r="B40" s="75" t="s">
        <v>63</v>
      </c>
      <c r="C40" s="75" t="s">
        <v>463</v>
      </c>
      <c r="D40" s="75" t="s">
        <v>462</v>
      </c>
    </row>
    <row r="41" spans="1:4" x14ac:dyDescent="0.25">
      <c r="A41" s="75" t="s">
        <v>158</v>
      </c>
      <c r="B41" s="75" t="s">
        <v>63</v>
      </c>
      <c r="C41" s="75" t="s">
        <v>344</v>
      </c>
      <c r="D41" s="75" t="s">
        <v>79</v>
      </c>
    </row>
    <row r="42" spans="1:4" x14ac:dyDescent="0.25">
      <c r="A42" s="75" t="s">
        <v>158</v>
      </c>
      <c r="B42" s="75" t="s">
        <v>63</v>
      </c>
      <c r="C42" s="75" t="s">
        <v>471</v>
      </c>
      <c r="D42" s="75" t="s">
        <v>223</v>
      </c>
    </row>
    <row r="43" spans="1:4" x14ac:dyDescent="0.25">
      <c r="A43" s="75" t="s">
        <v>158</v>
      </c>
      <c r="B43" s="75" t="s">
        <v>63</v>
      </c>
      <c r="C43" s="75" t="s">
        <v>470</v>
      </c>
      <c r="D43" s="75" t="s">
        <v>469</v>
      </c>
    </row>
    <row r="44" spans="1:4" x14ac:dyDescent="0.25">
      <c r="A44" s="75" t="s">
        <v>158</v>
      </c>
      <c r="B44" s="75" t="s">
        <v>63</v>
      </c>
      <c r="C44" s="75" t="s">
        <v>376</v>
      </c>
      <c r="D44" s="75" t="s">
        <v>375</v>
      </c>
    </row>
    <row r="45" spans="1:4" x14ac:dyDescent="0.25">
      <c r="A45" s="75" t="s">
        <v>158</v>
      </c>
      <c r="B45" s="75" t="s">
        <v>63</v>
      </c>
      <c r="C45" s="75" t="s">
        <v>154</v>
      </c>
      <c r="D45" s="75" t="s">
        <v>367</v>
      </c>
    </row>
    <row r="46" spans="1:4" x14ac:dyDescent="0.25">
      <c r="A46" s="75" t="s">
        <v>158</v>
      </c>
      <c r="B46" s="75" t="s">
        <v>63</v>
      </c>
      <c r="C46" s="75" t="s">
        <v>105</v>
      </c>
      <c r="D46" s="75" t="s">
        <v>104</v>
      </c>
    </row>
    <row r="47" spans="1:4" x14ac:dyDescent="0.25">
      <c r="A47" s="75" t="s">
        <v>158</v>
      </c>
      <c r="B47" s="75" t="s">
        <v>63</v>
      </c>
      <c r="C47" s="75" t="s">
        <v>468</v>
      </c>
      <c r="D47" s="75" t="s">
        <v>467</v>
      </c>
    </row>
    <row r="48" spans="1:4" x14ac:dyDescent="0.25">
      <c r="A48" s="75" t="s">
        <v>158</v>
      </c>
      <c r="B48" s="75" t="s">
        <v>63</v>
      </c>
      <c r="C48" s="75" t="s">
        <v>463</v>
      </c>
      <c r="D48" s="75" t="s">
        <v>462</v>
      </c>
    </row>
    <row r="49" spans="1:4" x14ac:dyDescent="0.25">
      <c r="A49" s="75" t="s">
        <v>95</v>
      </c>
      <c r="B49" s="75" t="s">
        <v>63</v>
      </c>
      <c r="C49" s="75" t="s">
        <v>72</v>
      </c>
      <c r="D49" s="75" t="s">
        <v>71</v>
      </c>
    </row>
    <row r="50" spans="1:4" x14ac:dyDescent="0.25">
      <c r="A50" s="75" t="s">
        <v>95</v>
      </c>
      <c r="B50" s="75" t="s">
        <v>63</v>
      </c>
      <c r="C50" s="75" t="s">
        <v>430</v>
      </c>
      <c r="D50" s="75" t="s">
        <v>226</v>
      </c>
    </row>
    <row r="51" spans="1:4" x14ac:dyDescent="0.25">
      <c r="A51" s="75" t="s">
        <v>95</v>
      </c>
      <c r="B51" s="75" t="s">
        <v>94</v>
      </c>
      <c r="C51" s="75" t="s">
        <v>93</v>
      </c>
      <c r="D51" s="75" t="s">
        <v>92</v>
      </c>
    </row>
    <row r="52" spans="1:4" x14ac:dyDescent="0.25">
      <c r="A52" s="75" t="s">
        <v>466</v>
      </c>
      <c r="B52" s="75" t="s">
        <v>63</v>
      </c>
      <c r="C52" s="75" t="s">
        <v>465</v>
      </c>
      <c r="D52" s="75" t="s">
        <v>464</v>
      </c>
    </row>
    <row r="53" spans="1:4" x14ac:dyDescent="0.25">
      <c r="A53" s="75" t="s">
        <v>159</v>
      </c>
      <c r="B53" s="75" t="s">
        <v>63</v>
      </c>
      <c r="C53" s="75" t="s">
        <v>378</v>
      </c>
      <c r="D53" s="75" t="s">
        <v>97</v>
      </c>
    </row>
    <row r="54" spans="1:4" x14ac:dyDescent="0.25">
      <c r="A54" s="75" t="s">
        <v>159</v>
      </c>
      <c r="B54" s="75" t="s">
        <v>63</v>
      </c>
      <c r="C54" s="75" t="s">
        <v>154</v>
      </c>
      <c r="D54" s="75" t="s">
        <v>367</v>
      </c>
    </row>
    <row r="55" spans="1:4" x14ac:dyDescent="0.25">
      <c r="A55" s="75" t="s">
        <v>159</v>
      </c>
      <c r="B55" s="75" t="s">
        <v>63</v>
      </c>
      <c r="C55" s="75" t="s">
        <v>463</v>
      </c>
      <c r="D55" s="75" t="s">
        <v>462</v>
      </c>
    </row>
    <row r="56" spans="1:4" x14ac:dyDescent="0.25">
      <c r="A56" s="75" t="s">
        <v>461</v>
      </c>
      <c r="B56" s="75" t="s">
        <v>63</v>
      </c>
      <c r="C56" s="75" t="s">
        <v>376</v>
      </c>
      <c r="D56" s="75" t="s">
        <v>375</v>
      </c>
    </row>
    <row r="57" spans="1:4" x14ac:dyDescent="0.25">
      <c r="A57" s="75" t="s">
        <v>168</v>
      </c>
      <c r="B57" s="75" t="s">
        <v>109</v>
      </c>
      <c r="C57" s="75" t="s">
        <v>450</v>
      </c>
      <c r="D57" s="75" t="s">
        <v>449</v>
      </c>
    </row>
    <row r="58" spans="1:4" x14ac:dyDescent="0.25">
      <c r="A58" s="75" t="s">
        <v>168</v>
      </c>
      <c r="B58" s="75" t="s">
        <v>109</v>
      </c>
      <c r="C58" s="75" t="s">
        <v>166</v>
      </c>
      <c r="D58" s="75" t="s">
        <v>165</v>
      </c>
    </row>
    <row r="59" spans="1:4" x14ac:dyDescent="0.25">
      <c r="A59" s="75" t="s">
        <v>118</v>
      </c>
      <c r="B59" s="75" t="s">
        <v>109</v>
      </c>
      <c r="C59" s="75" t="s">
        <v>460</v>
      </c>
      <c r="D59" s="75" t="s">
        <v>459</v>
      </c>
    </row>
    <row r="60" spans="1:4" x14ac:dyDescent="0.25">
      <c r="A60" s="75" t="s">
        <v>131</v>
      </c>
      <c r="B60" s="75" t="s">
        <v>63</v>
      </c>
      <c r="C60" s="75" t="s">
        <v>434</v>
      </c>
      <c r="D60" s="75" t="s">
        <v>433</v>
      </c>
    </row>
    <row r="61" spans="1:4" x14ac:dyDescent="0.25">
      <c r="A61" s="75" t="s">
        <v>208</v>
      </c>
      <c r="B61" s="75" t="s">
        <v>110</v>
      </c>
      <c r="C61" s="75" t="s">
        <v>122</v>
      </c>
      <c r="D61" s="75" t="s">
        <v>121</v>
      </c>
    </row>
    <row r="62" spans="1:4" x14ac:dyDescent="0.25">
      <c r="A62" s="75" t="s">
        <v>131</v>
      </c>
      <c r="B62" s="75" t="s">
        <v>110</v>
      </c>
      <c r="C62" s="75" t="s">
        <v>458</v>
      </c>
      <c r="D62" s="75" t="s">
        <v>123</v>
      </c>
    </row>
    <row r="63" spans="1:4" x14ac:dyDescent="0.25">
      <c r="A63" s="75" t="s">
        <v>120</v>
      </c>
      <c r="B63" s="75" t="s">
        <v>110</v>
      </c>
      <c r="C63" s="75" t="s">
        <v>457</v>
      </c>
      <c r="D63" s="75" t="s">
        <v>119</v>
      </c>
    </row>
    <row r="64" spans="1:4" x14ac:dyDescent="0.25">
      <c r="A64" s="75" t="s">
        <v>134</v>
      </c>
      <c r="B64" s="75" t="s">
        <v>110</v>
      </c>
      <c r="C64" s="75" t="s">
        <v>456</v>
      </c>
      <c r="D64" s="75" t="s">
        <v>185</v>
      </c>
    </row>
    <row r="65" spans="1:4" x14ac:dyDescent="0.25">
      <c r="A65" s="75" t="s">
        <v>124</v>
      </c>
      <c r="B65" s="75" t="s">
        <v>110</v>
      </c>
      <c r="C65" s="75" t="s">
        <v>455</v>
      </c>
      <c r="D65" s="75" t="s">
        <v>137</v>
      </c>
    </row>
    <row r="66" spans="1:4" x14ac:dyDescent="0.25">
      <c r="A66" s="75" t="s">
        <v>131</v>
      </c>
      <c r="B66" s="75" t="s">
        <v>109</v>
      </c>
      <c r="C66" s="75" t="s">
        <v>166</v>
      </c>
      <c r="D66" s="75" t="s">
        <v>165</v>
      </c>
    </row>
    <row r="67" spans="1:4" x14ac:dyDescent="0.25">
      <c r="A67" s="75" t="s">
        <v>124</v>
      </c>
      <c r="B67" s="75" t="s">
        <v>127</v>
      </c>
      <c r="C67" s="75" t="s">
        <v>187</v>
      </c>
      <c r="D67" s="75" t="s">
        <v>186</v>
      </c>
    </row>
    <row r="68" spans="1:4" x14ac:dyDescent="0.25">
      <c r="A68" s="75" t="s">
        <v>112</v>
      </c>
      <c r="B68" s="75" t="s">
        <v>110</v>
      </c>
      <c r="C68" s="75" t="s">
        <v>142</v>
      </c>
      <c r="D68" s="75" t="s">
        <v>141</v>
      </c>
    </row>
    <row r="69" spans="1:4" x14ac:dyDescent="0.25">
      <c r="A69" s="75" t="s">
        <v>124</v>
      </c>
      <c r="B69" s="75" t="s">
        <v>110</v>
      </c>
      <c r="C69" s="75" t="s">
        <v>142</v>
      </c>
      <c r="D69" s="75" t="s">
        <v>141</v>
      </c>
    </row>
    <row r="70" spans="1:4" x14ac:dyDescent="0.25">
      <c r="A70" s="75" t="s">
        <v>454</v>
      </c>
      <c r="B70" s="75" t="s">
        <v>109</v>
      </c>
      <c r="C70" s="75" t="s">
        <v>453</v>
      </c>
      <c r="D70" s="75" t="s">
        <v>452</v>
      </c>
    </row>
    <row r="71" spans="1:4" x14ac:dyDescent="0.25">
      <c r="A71" s="75" t="s">
        <v>140</v>
      </c>
      <c r="B71" s="75" t="s">
        <v>109</v>
      </c>
      <c r="C71" s="75" t="s">
        <v>139</v>
      </c>
      <c r="D71" s="75" t="s">
        <v>138</v>
      </c>
    </row>
    <row r="72" spans="1:4" x14ac:dyDescent="0.25">
      <c r="A72" s="75" t="s">
        <v>140</v>
      </c>
      <c r="B72" s="75" t="s">
        <v>110</v>
      </c>
      <c r="C72" s="75" t="s">
        <v>142</v>
      </c>
      <c r="D72" s="75" t="s">
        <v>141</v>
      </c>
    </row>
    <row r="73" spans="1:4" x14ac:dyDescent="0.25">
      <c r="A73" s="75" t="s">
        <v>140</v>
      </c>
      <c r="B73" s="75" t="s">
        <v>109</v>
      </c>
      <c r="C73" s="75" t="s">
        <v>151</v>
      </c>
      <c r="D73" s="75" t="s">
        <v>150</v>
      </c>
    </row>
    <row r="74" spans="1:4" x14ac:dyDescent="0.25">
      <c r="A74" s="75" t="s">
        <v>451</v>
      </c>
      <c r="B74" s="75" t="s">
        <v>149</v>
      </c>
      <c r="C74" s="75" t="s">
        <v>193</v>
      </c>
      <c r="D74" s="75" t="s">
        <v>192</v>
      </c>
    </row>
    <row r="75" spans="1:4" x14ac:dyDescent="0.25">
      <c r="A75" s="75" t="s">
        <v>140</v>
      </c>
      <c r="B75" s="75" t="s">
        <v>109</v>
      </c>
      <c r="C75" s="75" t="s">
        <v>195</v>
      </c>
      <c r="D75" s="75" t="s">
        <v>194</v>
      </c>
    </row>
    <row r="76" spans="1:4" x14ac:dyDescent="0.25">
      <c r="A76" s="75" t="s">
        <v>115</v>
      </c>
      <c r="B76" s="75" t="s">
        <v>110</v>
      </c>
      <c r="C76" s="75" t="s">
        <v>114</v>
      </c>
      <c r="D76" s="75" t="s">
        <v>113</v>
      </c>
    </row>
    <row r="77" spans="1:4" x14ac:dyDescent="0.25">
      <c r="A77" s="75" t="s">
        <v>112</v>
      </c>
      <c r="B77" s="75" t="s">
        <v>109</v>
      </c>
      <c r="C77" s="75" t="s">
        <v>450</v>
      </c>
      <c r="D77" s="75" t="s">
        <v>449</v>
      </c>
    </row>
    <row r="78" spans="1:4" x14ac:dyDescent="0.25">
      <c r="A78" s="75" t="s">
        <v>112</v>
      </c>
      <c r="B78" s="75" t="s">
        <v>109</v>
      </c>
      <c r="C78" s="75" t="s">
        <v>171</v>
      </c>
      <c r="D78" s="75" t="s">
        <v>170</v>
      </c>
    </row>
    <row r="79" spans="1:4" x14ac:dyDescent="0.25">
      <c r="A79" s="75" t="s">
        <v>112</v>
      </c>
      <c r="B79" s="75" t="s">
        <v>109</v>
      </c>
      <c r="C79" s="75" t="s">
        <v>448</v>
      </c>
      <c r="D79" s="75" t="s">
        <v>177</v>
      </c>
    </row>
    <row r="80" spans="1:4" x14ac:dyDescent="0.25">
      <c r="A80" s="75" t="s">
        <v>112</v>
      </c>
      <c r="B80" s="75" t="s">
        <v>109</v>
      </c>
      <c r="C80" s="75" t="s">
        <v>447</v>
      </c>
      <c r="D80" s="75" t="s">
        <v>178</v>
      </c>
    </row>
    <row r="81" spans="1:4" x14ac:dyDescent="0.25">
      <c r="A81" s="75" t="s">
        <v>112</v>
      </c>
      <c r="B81" s="75" t="s">
        <v>109</v>
      </c>
      <c r="C81" s="75" t="s">
        <v>195</v>
      </c>
      <c r="D81" s="75" t="s">
        <v>194</v>
      </c>
    </row>
    <row r="82" spans="1:4" x14ac:dyDescent="0.25">
      <c r="A82" s="75" t="s">
        <v>120</v>
      </c>
      <c r="B82" s="75" t="s">
        <v>127</v>
      </c>
      <c r="C82" s="75" t="s">
        <v>133</v>
      </c>
      <c r="D82" s="75" t="s">
        <v>132</v>
      </c>
    </row>
    <row r="83" spans="1:4" x14ac:dyDescent="0.25">
      <c r="A83" s="75" t="s">
        <v>128</v>
      </c>
      <c r="B83" s="75" t="s">
        <v>110</v>
      </c>
      <c r="C83" s="75" t="s">
        <v>446</v>
      </c>
      <c r="D83" s="75" t="s">
        <v>445</v>
      </c>
    </row>
    <row r="84" spans="1:4" x14ac:dyDescent="0.25">
      <c r="A84" s="75" t="s">
        <v>181</v>
      </c>
      <c r="B84" s="75" t="s">
        <v>110</v>
      </c>
      <c r="C84" s="75" t="s">
        <v>444</v>
      </c>
      <c r="D84" s="75" t="s">
        <v>196</v>
      </c>
    </row>
    <row r="85" spans="1:4" x14ac:dyDescent="0.25">
      <c r="A85" s="75" t="s">
        <v>128</v>
      </c>
      <c r="B85" s="75" t="s">
        <v>127</v>
      </c>
      <c r="C85" s="75" t="s">
        <v>443</v>
      </c>
      <c r="D85" s="75" t="s">
        <v>135</v>
      </c>
    </row>
    <row r="86" spans="1:4" x14ac:dyDescent="0.25">
      <c r="A86" s="75" t="s">
        <v>442</v>
      </c>
      <c r="B86" s="75" t="s">
        <v>110</v>
      </c>
      <c r="C86" s="75" t="s">
        <v>441</v>
      </c>
      <c r="D86" s="75" t="s">
        <v>148</v>
      </c>
    </row>
    <row r="87" spans="1:4" x14ac:dyDescent="0.25">
      <c r="A87" s="75" t="s">
        <v>181</v>
      </c>
      <c r="B87" s="75" t="s">
        <v>440</v>
      </c>
      <c r="C87" s="75" t="s">
        <v>439</v>
      </c>
      <c r="D87" s="75" t="s">
        <v>438</v>
      </c>
    </row>
    <row r="88" spans="1:4" x14ac:dyDescent="0.25">
      <c r="A88" s="75" t="s">
        <v>213</v>
      </c>
      <c r="B88" s="75" t="s">
        <v>110</v>
      </c>
      <c r="C88" s="75" t="s">
        <v>437</v>
      </c>
      <c r="D88" s="75" t="s">
        <v>164</v>
      </c>
    </row>
    <row r="89" spans="1:4" x14ac:dyDescent="0.25">
      <c r="A89" s="75" t="s">
        <v>221</v>
      </c>
      <c r="B89" s="75" t="s">
        <v>110</v>
      </c>
      <c r="C89" s="75" t="s">
        <v>436</v>
      </c>
      <c r="D89" s="75" t="s">
        <v>190</v>
      </c>
    </row>
    <row r="90" spans="1:4" x14ac:dyDescent="0.25">
      <c r="A90" s="75" t="s">
        <v>120</v>
      </c>
      <c r="B90" s="75" t="s">
        <v>110</v>
      </c>
      <c r="C90" s="75" t="s">
        <v>173</v>
      </c>
      <c r="D90" s="75" t="s">
        <v>172</v>
      </c>
    </row>
    <row r="91" spans="1:4" x14ac:dyDescent="0.25">
      <c r="A91" s="75" t="s">
        <v>435</v>
      </c>
      <c r="B91" s="75" t="s">
        <v>63</v>
      </c>
      <c r="C91" s="75" t="s">
        <v>154</v>
      </c>
      <c r="D91" s="75" t="s">
        <v>367</v>
      </c>
    </row>
    <row r="92" spans="1:4" x14ac:dyDescent="0.25">
      <c r="A92" s="75" t="s">
        <v>432</v>
      </c>
      <c r="B92" s="75" t="s">
        <v>63</v>
      </c>
      <c r="C92" s="75" t="s">
        <v>434</v>
      </c>
      <c r="D92" s="75" t="s">
        <v>433</v>
      </c>
    </row>
    <row r="93" spans="1:4" x14ac:dyDescent="0.25">
      <c r="A93" s="75" t="s">
        <v>432</v>
      </c>
      <c r="B93" s="75" t="s">
        <v>63</v>
      </c>
      <c r="C93" s="75" t="s">
        <v>430</v>
      </c>
      <c r="D93" s="75" t="s">
        <v>226</v>
      </c>
    </row>
    <row r="94" spans="1:4" x14ac:dyDescent="0.25">
      <c r="A94" s="75" t="s">
        <v>431</v>
      </c>
      <c r="B94" s="75" t="s">
        <v>63</v>
      </c>
      <c r="C94" s="75" t="s">
        <v>430</v>
      </c>
      <c r="D94" s="75" t="s">
        <v>226</v>
      </c>
    </row>
    <row r="95" spans="1:4" x14ac:dyDescent="0.25">
      <c r="A95" s="75" t="s">
        <v>429</v>
      </c>
      <c r="B95" s="75" t="s">
        <v>63</v>
      </c>
      <c r="C95" s="75" t="s">
        <v>362</v>
      </c>
      <c r="D95" s="75" t="s">
        <v>361</v>
      </c>
    </row>
    <row r="96" spans="1:4" x14ac:dyDescent="0.25">
      <c r="A96" s="75" t="s">
        <v>66</v>
      </c>
      <c r="B96" s="75" t="s">
        <v>63</v>
      </c>
      <c r="C96" s="75" t="s">
        <v>404</v>
      </c>
      <c r="D96" s="75" t="s">
        <v>403</v>
      </c>
    </row>
    <row r="97" spans="1:13" x14ac:dyDescent="0.25">
      <c r="A97" s="75" t="s">
        <v>66</v>
      </c>
      <c r="B97" s="75" t="s">
        <v>63</v>
      </c>
      <c r="C97" s="75" t="s">
        <v>402</v>
      </c>
      <c r="D97" s="75" t="s">
        <v>401</v>
      </c>
    </row>
    <row r="98" spans="1:13" x14ac:dyDescent="0.25">
      <c r="A98" s="75" t="s">
        <v>66</v>
      </c>
      <c r="B98" s="75" t="s">
        <v>63</v>
      </c>
      <c r="C98" s="75" t="s">
        <v>428</v>
      </c>
      <c r="D98" s="75" t="s">
        <v>427</v>
      </c>
    </row>
    <row r="99" spans="1:13" x14ac:dyDescent="0.25">
      <c r="A99" s="75" t="s">
        <v>66</v>
      </c>
      <c r="B99" s="75" t="s">
        <v>63</v>
      </c>
      <c r="C99" s="75" t="s">
        <v>76</v>
      </c>
      <c r="D99" s="75" t="s">
        <v>75</v>
      </c>
    </row>
    <row r="100" spans="1:13" x14ac:dyDescent="0.25">
      <c r="A100" s="75" t="s">
        <v>66</v>
      </c>
      <c r="B100" s="75" t="s">
        <v>63</v>
      </c>
      <c r="C100" s="75" t="s">
        <v>78</v>
      </c>
      <c r="D100" s="75" t="s">
        <v>77</v>
      </c>
    </row>
    <row r="101" spans="1:13" x14ac:dyDescent="0.25">
      <c r="A101" s="75" t="s">
        <v>66</v>
      </c>
      <c r="B101" s="75" t="s">
        <v>94</v>
      </c>
      <c r="C101" s="75" t="s">
        <v>328</v>
      </c>
      <c r="D101" s="75" t="s">
        <v>327</v>
      </c>
    </row>
    <row r="102" spans="1:13" x14ac:dyDescent="0.25">
      <c r="A102" s="75" t="s">
        <v>66</v>
      </c>
      <c r="B102" s="75" t="s">
        <v>63</v>
      </c>
      <c r="C102" s="75" t="s">
        <v>389</v>
      </c>
      <c r="D102" s="75" t="s">
        <v>388</v>
      </c>
    </row>
    <row r="103" spans="1:13" x14ac:dyDescent="0.25">
      <c r="A103" s="75" t="s">
        <v>59</v>
      </c>
      <c r="B103" s="75" t="s">
        <v>8</v>
      </c>
      <c r="C103" s="75" t="s">
        <v>426</v>
      </c>
      <c r="D103" s="75" t="s">
        <v>425</v>
      </c>
    </row>
    <row r="104" spans="1:13" x14ac:dyDescent="0.25">
      <c r="A104" s="75" t="s">
        <v>59</v>
      </c>
      <c r="B104" s="75" t="s">
        <v>8</v>
      </c>
      <c r="C104" s="75" t="s">
        <v>28</v>
      </c>
      <c r="D104" s="75" t="s">
        <v>27</v>
      </c>
    </row>
    <row r="105" spans="1:13" x14ac:dyDescent="0.25">
      <c r="A105" s="75" t="s">
        <v>59</v>
      </c>
      <c r="B105" s="75" t="s">
        <v>63</v>
      </c>
      <c r="C105" s="75" t="s">
        <v>78</v>
      </c>
      <c r="D105" s="75" t="s">
        <v>77</v>
      </c>
    </row>
    <row r="106" spans="1:13" x14ac:dyDescent="0.25">
      <c r="A106" s="75" t="s">
        <v>40</v>
      </c>
      <c r="B106" s="75" t="s">
        <v>39</v>
      </c>
      <c r="C106" s="75" t="s">
        <v>38</v>
      </c>
      <c r="D106" s="75" t="s">
        <v>37</v>
      </c>
    </row>
    <row r="107" spans="1:13" x14ac:dyDescent="0.25">
      <c r="A107" s="75" t="s">
        <v>40</v>
      </c>
      <c r="B107" s="75" t="s">
        <v>39</v>
      </c>
      <c r="C107" s="75" t="s">
        <v>406</v>
      </c>
      <c r="D107" s="75" t="s">
        <v>405</v>
      </c>
      <c r="H107" s="76"/>
      <c r="I107" s="76"/>
      <c r="J107" s="76"/>
      <c r="K107" s="76"/>
      <c r="L107" s="76"/>
      <c r="M107" s="76"/>
    </row>
    <row r="108" spans="1:13" x14ac:dyDescent="0.25">
      <c r="A108" s="75" t="s">
        <v>40</v>
      </c>
      <c r="B108" s="75" t="s">
        <v>63</v>
      </c>
      <c r="C108" s="75" t="s">
        <v>404</v>
      </c>
      <c r="D108" s="75" t="s">
        <v>403</v>
      </c>
    </row>
    <row r="109" spans="1:13" x14ac:dyDescent="0.25">
      <c r="A109" s="75" t="s">
        <v>40</v>
      </c>
      <c r="B109" s="75" t="s">
        <v>63</v>
      </c>
      <c r="C109" s="75" t="s">
        <v>65</v>
      </c>
      <c r="D109" s="75" t="s">
        <v>64</v>
      </c>
    </row>
    <row r="110" spans="1:13" x14ac:dyDescent="0.25">
      <c r="A110" s="75" t="s">
        <v>40</v>
      </c>
      <c r="B110" s="75" t="s">
        <v>63</v>
      </c>
      <c r="C110" s="75" t="s">
        <v>68</v>
      </c>
      <c r="D110" s="75" t="s">
        <v>67</v>
      </c>
    </row>
    <row r="111" spans="1:13" x14ac:dyDescent="0.25">
      <c r="A111" s="75" t="s">
        <v>40</v>
      </c>
      <c r="B111" s="75" t="s">
        <v>63</v>
      </c>
      <c r="C111" s="75" t="s">
        <v>76</v>
      </c>
      <c r="D111" s="75" t="s">
        <v>75</v>
      </c>
    </row>
    <row r="112" spans="1:13" x14ac:dyDescent="0.25">
      <c r="A112" s="75" t="s">
        <v>40</v>
      </c>
      <c r="B112" s="75" t="s">
        <v>63</v>
      </c>
      <c r="C112" s="75" t="s">
        <v>78</v>
      </c>
      <c r="D112" s="75" t="s">
        <v>77</v>
      </c>
    </row>
    <row r="113" spans="1:4" x14ac:dyDescent="0.25">
      <c r="A113" s="75" t="s">
        <v>40</v>
      </c>
      <c r="B113" s="75" t="s">
        <v>63</v>
      </c>
      <c r="C113" s="75" t="s">
        <v>83</v>
      </c>
      <c r="D113" s="75" t="s">
        <v>82</v>
      </c>
    </row>
    <row r="114" spans="1:4" x14ac:dyDescent="0.25">
      <c r="A114" s="75" t="s">
        <v>40</v>
      </c>
      <c r="B114" s="75" t="s">
        <v>63</v>
      </c>
      <c r="C114" s="75" t="s">
        <v>86</v>
      </c>
      <c r="D114" s="75" t="s">
        <v>85</v>
      </c>
    </row>
    <row r="115" spans="1:4" x14ac:dyDescent="0.25">
      <c r="A115" s="75" t="s">
        <v>40</v>
      </c>
      <c r="B115" s="75" t="s">
        <v>63</v>
      </c>
      <c r="C115" s="75" t="s">
        <v>324</v>
      </c>
      <c r="D115" s="75" t="s">
        <v>102</v>
      </c>
    </row>
    <row r="116" spans="1:4" x14ac:dyDescent="0.25">
      <c r="A116" s="75" t="s">
        <v>40</v>
      </c>
      <c r="B116" s="75" t="s">
        <v>63</v>
      </c>
      <c r="C116" s="75" t="s">
        <v>389</v>
      </c>
      <c r="D116" s="75" t="s">
        <v>388</v>
      </c>
    </row>
    <row r="117" spans="1:4" x14ac:dyDescent="0.25">
      <c r="A117" s="75" t="s">
        <v>12</v>
      </c>
      <c r="B117" s="75" t="s">
        <v>8</v>
      </c>
      <c r="C117" s="75" t="s">
        <v>7</v>
      </c>
      <c r="D117" s="75" t="s">
        <v>6</v>
      </c>
    </row>
    <row r="118" spans="1:4" x14ac:dyDescent="0.25">
      <c r="A118" s="75" t="s">
        <v>12</v>
      </c>
      <c r="B118" s="75" t="s">
        <v>8</v>
      </c>
      <c r="C118" s="75" t="s">
        <v>16</v>
      </c>
      <c r="D118" s="75" t="s">
        <v>15</v>
      </c>
    </row>
    <row r="119" spans="1:4" x14ac:dyDescent="0.25">
      <c r="A119" s="75" t="s">
        <v>12</v>
      </c>
      <c r="B119" s="75" t="s">
        <v>8</v>
      </c>
      <c r="C119" s="75" t="s">
        <v>18</v>
      </c>
      <c r="D119" s="75" t="s">
        <v>17</v>
      </c>
    </row>
    <row r="120" spans="1:4" x14ac:dyDescent="0.25">
      <c r="A120" s="75" t="s">
        <v>12</v>
      </c>
      <c r="B120" s="75" t="s">
        <v>8</v>
      </c>
      <c r="C120" s="75" t="s">
        <v>424</v>
      </c>
      <c r="D120" s="75" t="s">
        <v>423</v>
      </c>
    </row>
    <row r="121" spans="1:4" x14ac:dyDescent="0.25">
      <c r="A121" s="75" t="s">
        <v>12</v>
      </c>
      <c r="B121" s="75" t="s">
        <v>8</v>
      </c>
      <c r="C121" s="75" t="s">
        <v>422</v>
      </c>
      <c r="D121" s="75" t="s">
        <v>421</v>
      </c>
    </row>
    <row r="122" spans="1:4" x14ac:dyDescent="0.25">
      <c r="A122" s="75" t="s">
        <v>12</v>
      </c>
      <c r="B122" s="75" t="s">
        <v>8</v>
      </c>
      <c r="C122" s="75" t="s">
        <v>420</v>
      </c>
      <c r="D122" s="75" t="s">
        <v>419</v>
      </c>
    </row>
    <row r="123" spans="1:4" x14ac:dyDescent="0.25">
      <c r="A123" s="75" t="s">
        <v>12</v>
      </c>
      <c r="B123" s="75" t="s">
        <v>8</v>
      </c>
      <c r="C123" s="75" t="s">
        <v>418</v>
      </c>
      <c r="D123" s="75" t="s">
        <v>417</v>
      </c>
    </row>
    <row r="124" spans="1:4" x14ac:dyDescent="0.25">
      <c r="A124" s="75" t="s">
        <v>12</v>
      </c>
      <c r="B124" s="75" t="s">
        <v>8</v>
      </c>
      <c r="C124" s="75" t="s">
        <v>416</v>
      </c>
      <c r="D124" s="75" t="s">
        <v>415</v>
      </c>
    </row>
    <row r="125" spans="1:4" x14ac:dyDescent="0.25">
      <c r="A125" s="75" t="s">
        <v>12</v>
      </c>
      <c r="B125" s="75" t="s">
        <v>8</v>
      </c>
      <c r="C125" s="75" t="s">
        <v>414</v>
      </c>
      <c r="D125" s="75" t="s">
        <v>29</v>
      </c>
    </row>
    <row r="126" spans="1:4" x14ac:dyDescent="0.25">
      <c r="A126" s="75" t="s">
        <v>12</v>
      </c>
      <c r="B126" s="75" t="s">
        <v>8</v>
      </c>
      <c r="C126" s="75" t="s">
        <v>32</v>
      </c>
      <c r="D126" s="75" t="s">
        <v>31</v>
      </c>
    </row>
    <row r="127" spans="1:4" x14ac:dyDescent="0.25">
      <c r="A127" s="75" t="s">
        <v>12</v>
      </c>
      <c r="B127" s="75" t="s">
        <v>8</v>
      </c>
      <c r="C127" s="75" t="s">
        <v>413</v>
      </c>
      <c r="D127" s="75" t="s">
        <v>412</v>
      </c>
    </row>
    <row r="128" spans="1:4" x14ac:dyDescent="0.25">
      <c r="A128" s="75" t="s">
        <v>12</v>
      </c>
      <c r="B128" s="75" t="s">
        <v>8</v>
      </c>
      <c r="C128" s="75" t="s">
        <v>34</v>
      </c>
      <c r="D128" s="75" t="s">
        <v>33</v>
      </c>
    </row>
    <row r="129" spans="1:4" x14ac:dyDescent="0.25">
      <c r="A129" s="75" t="s">
        <v>12</v>
      </c>
      <c r="B129" s="75" t="s">
        <v>8</v>
      </c>
      <c r="C129" s="75" t="s">
        <v>36</v>
      </c>
      <c r="D129" s="75" t="s">
        <v>35</v>
      </c>
    </row>
    <row r="130" spans="1:4" x14ac:dyDescent="0.25">
      <c r="A130" s="75" t="s">
        <v>12</v>
      </c>
      <c r="B130" s="75" t="s">
        <v>8</v>
      </c>
      <c r="C130" s="75" t="s">
        <v>42</v>
      </c>
      <c r="D130" s="75" t="s">
        <v>41</v>
      </c>
    </row>
    <row r="131" spans="1:4" x14ac:dyDescent="0.25">
      <c r="A131" s="75" t="s">
        <v>12</v>
      </c>
      <c r="B131" s="75" t="s">
        <v>63</v>
      </c>
      <c r="C131" s="75" t="s">
        <v>411</v>
      </c>
      <c r="D131" s="75" t="s">
        <v>410</v>
      </c>
    </row>
    <row r="132" spans="1:4" x14ac:dyDescent="0.25">
      <c r="A132" s="75" t="s">
        <v>13</v>
      </c>
      <c r="B132" s="75" t="s">
        <v>60</v>
      </c>
      <c r="C132" s="75" t="s">
        <v>409</v>
      </c>
      <c r="D132" s="75" t="s">
        <v>408</v>
      </c>
    </row>
    <row r="133" spans="1:4" x14ac:dyDescent="0.25">
      <c r="A133" s="75" t="s">
        <v>13</v>
      </c>
      <c r="B133" s="75" t="s">
        <v>8</v>
      </c>
      <c r="C133" s="75" t="s">
        <v>407</v>
      </c>
      <c r="D133" s="75" t="s">
        <v>30</v>
      </c>
    </row>
    <row r="134" spans="1:4" x14ac:dyDescent="0.25">
      <c r="A134" s="75" t="s">
        <v>13</v>
      </c>
      <c r="B134" s="75" t="s">
        <v>39</v>
      </c>
      <c r="C134" s="75" t="s">
        <v>406</v>
      </c>
      <c r="D134" s="75" t="s">
        <v>405</v>
      </c>
    </row>
    <row r="135" spans="1:4" x14ac:dyDescent="0.25">
      <c r="A135" s="75" t="s">
        <v>13</v>
      </c>
      <c r="B135" s="75" t="s">
        <v>47</v>
      </c>
      <c r="C135" s="75" t="s">
        <v>348</v>
      </c>
      <c r="D135" s="75" t="s">
        <v>54</v>
      </c>
    </row>
    <row r="136" spans="1:4" x14ac:dyDescent="0.25">
      <c r="A136" s="75" t="s">
        <v>13</v>
      </c>
      <c r="B136" s="75" t="s">
        <v>63</v>
      </c>
      <c r="C136" s="75" t="s">
        <v>404</v>
      </c>
      <c r="D136" s="75" t="s">
        <v>403</v>
      </c>
    </row>
    <row r="137" spans="1:4" x14ac:dyDescent="0.25">
      <c r="A137" s="75" t="s">
        <v>13</v>
      </c>
      <c r="B137" s="75" t="s">
        <v>63</v>
      </c>
      <c r="C137" s="75" t="s">
        <v>402</v>
      </c>
      <c r="D137" s="75" t="s">
        <v>401</v>
      </c>
    </row>
    <row r="138" spans="1:4" x14ac:dyDescent="0.25">
      <c r="A138" s="75" t="s">
        <v>13</v>
      </c>
      <c r="B138" s="75" t="s">
        <v>63</v>
      </c>
      <c r="C138" s="75" t="s">
        <v>76</v>
      </c>
      <c r="D138" s="75" t="s">
        <v>75</v>
      </c>
    </row>
    <row r="139" spans="1:4" x14ac:dyDescent="0.25">
      <c r="A139" s="75" t="s">
        <v>13</v>
      </c>
      <c r="B139" s="75" t="s">
        <v>63</v>
      </c>
      <c r="C139" s="75" t="s">
        <v>78</v>
      </c>
      <c r="D139" s="75" t="s">
        <v>77</v>
      </c>
    </row>
    <row r="140" spans="1:4" x14ac:dyDescent="0.25">
      <c r="A140" s="75" t="s">
        <v>13</v>
      </c>
      <c r="B140" s="75" t="s">
        <v>63</v>
      </c>
      <c r="C140" s="75" t="s">
        <v>83</v>
      </c>
      <c r="D140" s="75" t="s">
        <v>82</v>
      </c>
    </row>
    <row r="141" spans="1:4" x14ac:dyDescent="0.25">
      <c r="A141" s="75" t="s">
        <v>13</v>
      </c>
      <c r="B141" s="75" t="s">
        <v>63</v>
      </c>
      <c r="C141" s="75" t="s">
        <v>398</v>
      </c>
      <c r="D141" s="75" t="s">
        <v>90</v>
      </c>
    </row>
    <row r="142" spans="1:4" x14ac:dyDescent="0.25">
      <c r="A142" s="75" t="s">
        <v>13</v>
      </c>
      <c r="B142" s="75" t="s">
        <v>63</v>
      </c>
      <c r="C142" s="75" t="s">
        <v>100</v>
      </c>
      <c r="D142" s="75" t="s">
        <v>99</v>
      </c>
    </row>
    <row r="143" spans="1:4" x14ac:dyDescent="0.25">
      <c r="A143" s="75" t="s">
        <v>13</v>
      </c>
      <c r="B143" s="75" t="s">
        <v>63</v>
      </c>
      <c r="C143" s="75" t="s">
        <v>395</v>
      </c>
      <c r="D143" s="75" t="s">
        <v>394</v>
      </c>
    </row>
    <row r="144" spans="1:4" x14ac:dyDescent="0.25">
      <c r="A144" s="75" t="s">
        <v>13</v>
      </c>
      <c r="B144" s="75" t="s">
        <v>63</v>
      </c>
      <c r="C144" s="75" t="s">
        <v>324</v>
      </c>
      <c r="D144" s="75" t="s">
        <v>102</v>
      </c>
    </row>
    <row r="145" spans="1:4" x14ac:dyDescent="0.25">
      <c r="A145" s="75" t="s">
        <v>13</v>
      </c>
      <c r="B145" s="75" t="s">
        <v>63</v>
      </c>
      <c r="C145" s="75" t="s">
        <v>389</v>
      </c>
      <c r="D145" s="75" t="s">
        <v>388</v>
      </c>
    </row>
    <row r="146" spans="1:4" x14ac:dyDescent="0.25">
      <c r="A146" s="75" t="s">
        <v>13</v>
      </c>
      <c r="B146" s="75" t="s">
        <v>63</v>
      </c>
      <c r="C146" s="75" t="s">
        <v>358</v>
      </c>
      <c r="D146" s="75" t="s">
        <v>357</v>
      </c>
    </row>
    <row r="147" spans="1:4" x14ac:dyDescent="0.25">
      <c r="A147" s="75" t="s">
        <v>14</v>
      </c>
      <c r="B147" s="75" t="s">
        <v>8</v>
      </c>
      <c r="C147" s="75" t="s">
        <v>42</v>
      </c>
      <c r="D147" s="75" t="s">
        <v>41</v>
      </c>
    </row>
    <row r="148" spans="1:4" x14ac:dyDescent="0.25">
      <c r="A148" s="75" t="s">
        <v>14</v>
      </c>
      <c r="B148" s="75" t="s">
        <v>63</v>
      </c>
      <c r="C148" s="75" t="s">
        <v>395</v>
      </c>
      <c r="D148" s="75" t="s">
        <v>394</v>
      </c>
    </row>
    <row r="149" spans="1:4" x14ac:dyDescent="0.25">
      <c r="A149" s="75" t="s">
        <v>14</v>
      </c>
      <c r="B149" s="75" t="s">
        <v>60</v>
      </c>
      <c r="C149" s="75" t="s">
        <v>354</v>
      </c>
      <c r="D149" s="75" t="s">
        <v>353</v>
      </c>
    </row>
    <row r="150" spans="1:4" x14ac:dyDescent="0.25">
      <c r="A150" s="75" t="s">
        <v>91</v>
      </c>
      <c r="B150" s="75" t="s">
        <v>8</v>
      </c>
      <c r="C150" s="75" t="s">
        <v>400</v>
      </c>
      <c r="D150" s="75" t="s">
        <v>399</v>
      </c>
    </row>
    <row r="151" spans="1:4" x14ac:dyDescent="0.25">
      <c r="A151" s="75" t="s">
        <v>91</v>
      </c>
      <c r="B151" s="75" t="s">
        <v>8</v>
      </c>
      <c r="C151" s="75" t="s">
        <v>23</v>
      </c>
      <c r="D151" s="75" t="s">
        <v>22</v>
      </c>
    </row>
    <row r="152" spans="1:4" x14ac:dyDescent="0.25">
      <c r="A152" s="75" t="s">
        <v>91</v>
      </c>
      <c r="B152" s="75" t="s">
        <v>63</v>
      </c>
      <c r="C152" s="75" t="s">
        <v>362</v>
      </c>
      <c r="D152" s="75" t="s">
        <v>361</v>
      </c>
    </row>
    <row r="153" spans="1:4" x14ac:dyDescent="0.25">
      <c r="A153" s="75" t="s">
        <v>91</v>
      </c>
      <c r="B153" s="75" t="s">
        <v>63</v>
      </c>
      <c r="C153" s="75" t="s">
        <v>398</v>
      </c>
      <c r="D153" s="75" t="s">
        <v>90</v>
      </c>
    </row>
    <row r="154" spans="1:4" x14ac:dyDescent="0.25">
      <c r="A154" s="75" t="s">
        <v>91</v>
      </c>
      <c r="B154" s="75" t="s">
        <v>63</v>
      </c>
      <c r="C154" s="75" t="s">
        <v>324</v>
      </c>
      <c r="D154" s="75" t="s">
        <v>102</v>
      </c>
    </row>
    <row r="155" spans="1:4" x14ac:dyDescent="0.25">
      <c r="A155" s="75" t="s">
        <v>103</v>
      </c>
      <c r="B155" s="75" t="s">
        <v>63</v>
      </c>
      <c r="C155" s="75" t="s">
        <v>376</v>
      </c>
      <c r="D155" s="75" t="s">
        <v>375</v>
      </c>
    </row>
    <row r="156" spans="1:4" x14ac:dyDescent="0.25">
      <c r="A156" s="75" t="s">
        <v>101</v>
      </c>
      <c r="B156" s="75" t="s">
        <v>39</v>
      </c>
      <c r="C156" s="75" t="s">
        <v>397</v>
      </c>
      <c r="D156" s="75" t="s">
        <v>396</v>
      </c>
    </row>
    <row r="157" spans="1:4" x14ac:dyDescent="0.25">
      <c r="A157" s="75" t="s">
        <v>101</v>
      </c>
      <c r="B157" s="75" t="s">
        <v>63</v>
      </c>
      <c r="C157" s="75" t="s">
        <v>376</v>
      </c>
      <c r="D157" s="75" t="s">
        <v>375</v>
      </c>
    </row>
    <row r="158" spans="1:4" x14ac:dyDescent="0.25">
      <c r="A158" s="75" t="s">
        <v>101</v>
      </c>
      <c r="B158" s="75" t="s">
        <v>63</v>
      </c>
      <c r="C158" s="75" t="s">
        <v>395</v>
      </c>
      <c r="D158" s="75" t="s">
        <v>394</v>
      </c>
    </row>
    <row r="159" spans="1:4" x14ac:dyDescent="0.25">
      <c r="A159" s="75" t="s">
        <v>101</v>
      </c>
      <c r="B159" s="75" t="s">
        <v>94</v>
      </c>
      <c r="C159" s="75" t="s">
        <v>393</v>
      </c>
      <c r="D159" s="75" t="s">
        <v>392</v>
      </c>
    </row>
    <row r="160" spans="1:4" x14ac:dyDescent="0.25">
      <c r="A160" s="75" t="s">
        <v>101</v>
      </c>
      <c r="B160" s="75" t="s">
        <v>63</v>
      </c>
      <c r="C160" s="75" t="s">
        <v>391</v>
      </c>
      <c r="D160" s="75" t="s">
        <v>390</v>
      </c>
    </row>
    <row r="161" spans="1:4" x14ac:dyDescent="0.25">
      <c r="A161" s="75" t="s">
        <v>101</v>
      </c>
      <c r="B161" s="75" t="s">
        <v>63</v>
      </c>
      <c r="C161" s="75" t="s">
        <v>339</v>
      </c>
      <c r="D161" s="75" t="s">
        <v>338</v>
      </c>
    </row>
    <row r="162" spans="1:4" x14ac:dyDescent="0.25">
      <c r="A162" s="75" t="s">
        <v>101</v>
      </c>
      <c r="B162" s="75" t="s">
        <v>63</v>
      </c>
      <c r="C162" s="75" t="s">
        <v>389</v>
      </c>
      <c r="D162" s="75" t="s">
        <v>388</v>
      </c>
    </row>
    <row r="163" spans="1:4" x14ac:dyDescent="0.25">
      <c r="A163" s="75" t="s">
        <v>52</v>
      </c>
      <c r="B163" s="75" t="s">
        <v>47</v>
      </c>
      <c r="C163" s="75" t="s">
        <v>50</v>
      </c>
      <c r="D163" s="75" t="s">
        <v>49</v>
      </c>
    </row>
    <row r="164" spans="1:4" x14ac:dyDescent="0.25">
      <c r="A164" s="75" t="s">
        <v>387</v>
      </c>
      <c r="B164" s="75" t="s">
        <v>47</v>
      </c>
      <c r="C164" s="75" t="s">
        <v>50</v>
      </c>
      <c r="D164" s="75" t="s">
        <v>49</v>
      </c>
    </row>
    <row r="165" spans="1:4" x14ac:dyDescent="0.25">
      <c r="A165" s="75" t="s">
        <v>387</v>
      </c>
      <c r="B165" s="75" t="s">
        <v>47</v>
      </c>
      <c r="C165" s="75" t="s">
        <v>107</v>
      </c>
      <c r="D165" s="75" t="s">
        <v>106</v>
      </c>
    </row>
    <row r="166" spans="1:4" x14ac:dyDescent="0.25">
      <c r="A166" s="75" t="s">
        <v>386</v>
      </c>
      <c r="B166" s="75" t="s">
        <v>63</v>
      </c>
      <c r="C166" s="75" t="s">
        <v>83</v>
      </c>
      <c r="D166" s="75" t="s">
        <v>82</v>
      </c>
    </row>
    <row r="167" spans="1:4" x14ac:dyDescent="0.25">
      <c r="A167" s="75" t="s">
        <v>385</v>
      </c>
      <c r="B167" s="75" t="s">
        <v>63</v>
      </c>
      <c r="C167" s="75" t="s">
        <v>72</v>
      </c>
      <c r="D167" s="75" t="s">
        <v>71</v>
      </c>
    </row>
    <row r="168" spans="1:4" x14ac:dyDescent="0.25">
      <c r="A168" s="75" t="s">
        <v>69</v>
      </c>
      <c r="B168" s="75" t="s">
        <v>63</v>
      </c>
      <c r="C168" s="75" t="s">
        <v>68</v>
      </c>
      <c r="D168" s="75" t="s">
        <v>67</v>
      </c>
    </row>
    <row r="169" spans="1:4" x14ac:dyDescent="0.25">
      <c r="A169" s="75" t="s">
        <v>69</v>
      </c>
      <c r="B169" s="75" t="s">
        <v>63</v>
      </c>
      <c r="C169" s="75" t="s">
        <v>356</v>
      </c>
      <c r="D169" s="75" t="s">
        <v>355</v>
      </c>
    </row>
    <row r="170" spans="1:4" x14ac:dyDescent="0.25">
      <c r="A170" s="75" t="s">
        <v>69</v>
      </c>
      <c r="B170" s="75" t="s">
        <v>109</v>
      </c>
      <c r="C170" s="75" t="s">
        <v>384</v>
      </c>
      <c r="D170" s="75" t="s">
        <v>383</v>
      </c>
    </row>
    <row r="171" spans="1:4" x14ac:dyDescent="0.25">
      <c r="A171" s="75" t="s">
        <v>69</v>
      </c>
      <c r="B171" s="75" t="s">
        <v>109</v>
      </c>
      <c r="C171" s="75" t="s">
        <v>382</v>
      </c>
      <c r="D171" s="75" t="s">
        <v>108</v>
      </c>
    </row>
    <row r="172" spans="1:4" x14ac:dyDescent="0.25">
      <c r="A172" s="75" t="s">
        <v>381</v>
      </c>
      <c r="B172" s="75" t="s">
        <v>63</v>
      </c>
      <c r="C172" s="75" t="s">
        <v>68</v>
      </c>
      <c r="D172" s="75" t="s">
        <v>67</v>
      </c>
    </row>
    <row r="173" spans="1:4" x14ac:dyDescent="0.25">
      <c r="A173" s="75" t="s">
        <v>380</v>
      </c>
      <c r="B173" s="75" t="s">
        <v>63</v>
      </c>
      <c r="C173" s="75" t="s">
        <v>86</v>
      </c>
      <c r="D173" s="75" t="s">
        <v>85</v>
      </c>
    </row>
    <row r="174" spans="1:4" x14ac:dyDescent="0.25">
      <c r="A174" s="75" t="s">
        <v>88</v>
      </c>
      <c r="B174" s="75" t="s">
        <v>136</v>
      </c>
      <c r="C174" s="75" t="s">
        <v>379</v>
      </c>
      <c r="D174" s="75" t="s">
        <v>182</v>
      </c>
    </row>
    <row r="175" spans="1:4" x14ac:dyDescent="0.25">
      <c r="A175" s="75" t="s">
        <v>377</v>
      </c>
      <c r="B175" s="75" t="s">
        <v>63</v>
      </c>
      <c r="C175" s="75" t="s">
        <v>378</v>
      </c>
      <c r="D175" s="75" t="s">
        <v>97</v>
      </c>
    </row>
    <row r="176" spans="1:4" x14ac:dyDescent="0.25">
      <c r="A176" s="75" t="s">
        <v>377</v>
      </c>
      <c r="B176" s="75" t="s">
        <v>63</v>
      </c>
      <c r="C176" s="75" t="s">
        <v>376</v>
      </c>
      <c r="D176" s="75" t="s">
        <v>375</v>
      </c>
    </row>
    <row r="177" spans="1:4" x14ac:dyDescent="0.25">
      <c r="A177" s="75" t="s">
        <v>157</v>
      </c>
      <c r="B177" s="75" t="s">
        <v>63</v>
      </c>
      <c r="C177" s="75" t="s">
        <v>154</v>
      </c>
      <c r="D177" s="75" t="s">
        <v>367</v>
      </c>
    </row>
    <row r="178" spans="1:4" x14ac:dyDescent="0.25">
      <c r="A178" s="75" t="s">
        <v>374</v>
      </c>
      <c r="B178" s="75" t="s">
        <v>94</v>
      </c>
      <c r="C178" s="75" t="s">
        <v>93</v>
      </c>
      <c r="D178" s="75" t="s">
        <v>92</v>
      </c>
    </row>
    <row r="179" spans="1:4" x14ac:dyDescent="0.25">
      <c r="A179" s="75" t="s">
        <v>373</v>
      </c>
      <c r="B179" s="75" t="s">
        <v>63</v>
      </c>
      <c r="C179" s="75" t="s">
        <v>372</v>
      </c>
      <c r="D179" s="75" t="s">
        <v>371</v>
      </c>
    </row>
    <row r="180" spans="1:4" x14ac:dyDescent="0.25">
      <c r="A180" s="75" t="s">
        <v>89</v>
      </c>
      <c r="B180" s="75" t="s">
        <v>63</v>
      </c>
      <c r="C180" s="75" t="s">
        <v>86</v>
      </c>
      <c r="D180" s="75" t="s">
        <v>85</v>
      </c>
    </row>
    <row r="181" spans="1:4" x14ac:dyDescent="0.25">
      <c r="A181" s="75" t="s">
        <v>87</v>
      </c>
      <c r="B181" s="75" t="s">
        <v>94</v>
      </c>
      <c r="C181" s="75" t="s">
        <v>93</v>
      </c>
      <c r="D181" s="75" t="s">
        <v>92</v>
      </c>
    </row>
    <row r="182" spans="1:4" x14ac:dyDescent="0.25">
      <c r="A182" s="75" t="s">
        <v>87</v>
      </c>
      <c r="B182" s="75" t="s">
        <v>136</v>
      </c>
      <c r="C182" s="75" t="s">
        <v>335</v>
      </c>
      <c r="D182" s="75" t="s">
        <v>229</v>
      </c>
    </row>
    <row r="183" spans="1:4" x14ac:dyDescent="0.25">
      <c r="A183" s="75" t="s">
        <v>48</v>
      </c>
      <c r="B183" s="75" t="s">
        <v>47</v>
      </c>
      <c r="C183" s="75" t="s">
        <v>46</v>
      </c>
      <c r="D183" s="75" t="s">
        <v>45</v>
      </c>
    </row>
    <row r="184" spans="1:4" x14ac:dyDescent="0.25">
      <c r="A184" s="75" t="s">
        <v>48</v>
      </c>
      <c r="B184" s="75" t="s">
        <v>63</v>
      </c>
      <c r="C184" s="75" t="s">
        <v>86</v>
      </c>
      <c r="D184" s="75" t="s">
        <v>85</v>
      </c>
    </row>
    <row r="185" spans="1:4" x14ac:dyDescent="0.25">
      <c r="A185" s="75" t="s">
        <v>370</v>
      </c>
      <c r="B185" s="75" t="s">
        <v>8</v>
      </c>
      <c r="C185" s="75" t="s">
        <v>21</v>
      </c>
      <c r="D185" s="75" t="s">
        <v>20</v>
      </c>
    </row>
    <row r="186" spans="1:4" x14ac:dyDescent="0.25">
      <c r="A186" s="75" t="s">
        <v>156</v>
      </c>
      <c r="B186" s="75" t="s">
        <v>63</v>
      </c>
      <c r="C186" s="75" t="s">
        <v>369</v>
      </c>
      <c r="D186" s="75" t="s">
        <v>368</v>
      </c>
    </row>
    <row r="187" spans="1:4" x14ac:dyDescent="0.25">
      <c r="A187" s="75" t="s">
        <v>156</v>
      </c>
      <c r="B187" s="75" t="s">
        <v>63</v>
      </c>
      <c r="C187" s="75" t="s">
        <v>154</v>
      </c>
      <c r="D187" s="75" t="s">
        <v>367</v>
      </c>
    </row>
    <row r="188" spans="1:4" x14ac:dyDescent="0.25">
      <c r="A188" s="75" t="s">
        <v>26</v>
      </c>
      <c r="B188" s="75" t="s">
        <v>63</v>
      </c>
      <c r="C188" s="75" t="s">
        <v>100</v>
      </c>
      <c r="D188" s="75" t="s">
        <v>99</v>
      </c>
    </row>
    <row r="189" spans="1:4" x14ac:dyDescent="0.25">
      <c r="A189" s="75" t="s">
        <v>26</v>
      </c>
      <c r="B189" s="75" t="s">
        <v>63</v>
      </c>
      <c r="C189" s="75" t="s">
        <v>341</v>
      </c>
      <c r="D189" s="75" t="s">
        <v>230</v>
      </c>
    </row>
    <row r="190" spans="1:4" x14ac:dyDescent="0.25">
      <c r="A190" s="75" t="s">
        <v>11</v>
      </c>
      <c r="B190" s="75" t="s">
        <v>8</v>
      </c>
      <c r="C190" s="75" t="s">
        <v>366</v>
      </c>
      <c r="D190" s="75" t="s">
        <v>365</v>
      </c>
    </row>
    <row r="191" spans="1:4" x14ac:dyDescent="0.25">
      <c r="A191" s="75" t="s">
        <v>11</v>
      </c>
      <c r="B191" s="75" t="s">
        <v>8</v>
      </c>
      <c r="C191" s="75" t="s">
        <v>364</v>
      </c>
      <c r="D191" s="75" t="s">
        <v>363</v>
      </c>
    </row>
    <row r="192" spans="1:4" x14ac:dyDescent="0.25">
      <c r="A192" s="75" t="s">
        <v>11</v>
      </c>
      <c r="B192" s="75" t="s">
        <v>8</v>
      </c>
      <c r="C192" s="75" t="s">
        <v>44</v>
      </c>
      <c r="D192" s="75" t="s">
        <v>43</v>
      </c>
    </row>
    <row r="193" spans="1:4" x14ac:dyDescent="0.25">
      <c r="A193" s="75" t="s">
        <v>11</v>
      </c>
      <c r="B193" s="75" t="s">
        <v>63</v>
      </c>
      <c r="C193" s="75" t="s">
        <v>346</v>
      </c>
      <c r="D193" s="75" t="s">
        <v>345</v>
      </c>
    </row>
    <row r="194" spans="1:4" x14ac:dyDescent="0.25">
      <c r="A194" s="75" t="s">
        <v>11</v>
      </c>
      <c r="B194" s="75" t="s">
        <v>63</v>
      </c>
      <c r="C194" s="75" t="s">
        <v>352</v>
      </c>
      <c r="D194" s="75" t="s">
        <v>351</v>
      </c>
    </row>
    <row r="195" spans="1:4" x14ac:dyDescent="0.25">
      <c r="A195" s="75" t="s">
        <v>80</v>
      </c>
      <c r="B195" s="75" t="s">
        <v>8</v>
      </c>
      <c r="C195" s="75" t="s">
        <v>25</v>
      </c>
      <c r="D195" s="75" t="s">
        <v>24</v>
      </c>
    </row>
    <row r="196" spans="1:4" x14ac:dyDescent="0.25">
      <c r="A196" s="75" t="s">
        <v>80</v>
      </c>
      <c r="B196" s="75" t="s">
        <v>63</v>
      </c>
      <c r="C196" s="75" t="s">
        <v>346</v>
      </c>
      <c r="D196" s="75" t="s">
        <v>345</v>
      </c>
    </row>
    <row r="197" spans="1:4" x14ac:dyDescent="0.25">
      <c r="A197" s="75" t="s">
        <v>80</v>
      </c>
      <c r="B197" s="75" t="s">
        <v>63</v>
      </c>
      <c r="C197" s="75" t="s">
        <v>68</v>
      </c>
      <c r="D197" s="75" t="s">
        <v>67</v>
      </c>
    </row>
    <row r="198" spans="1:4" x14ac:dyDescent="0.25">
      <c r="A198" s="75" t="s">
        <v>80</v>
      </c>
      <c r="B198" s="75" t="s">
        <v>63</v>
      </c>
      <c r="C198" s="75" t="s">
        <v>362</v>
      </c>
      <c r="D198" s="75" t="s">
        <v>361</v>
      </c>
    </row>
    <row r="199" spans="1:4" x14ac:dyDescent="0.25">
      <c r="A199" s="75" t="s">
        <v>80</v>
      </c>
      <c r="B199" s="75" t="s">
        <v>63</v>
      </c>
      <c r="C199" s="75" t="s">
        <v>78</v>
      </c>
      <c r="D199" s="75" t="s">
        <v>77</v>
      </c>
    </row>
    <row r="200" spans="1:4" x14ac:dyDescent="0.25">
      <c r="A200" s="75" t="s">
        <v>80</v>
      </c>
      <c r="B200" s="75" t="s">
        <v>63</v>
      </c>
      <c r="C200" s="75" t="s">
        <v>344</v>
      </c>
      <c r="D200" s="75" t="s">
        <v>79</v>
      </c>
    </row>
    <row r="201" spans="1:4" x14ac:dyDescent="0.25">
      <c r="A201" s="75" t="s">
        <v>80</v>
      </c>
      <c r="B201" s="75" t="s">
        <v>63</v>
      </c>
      <c r="C201" s="75" t="s">
        <v>343</v>
      </c>
      <c r="D201" s="75" t="s">
        <v>342</v>
      </c>
    </row>
    <row r="202" spans="1:4" x14ac:dyDescent="0.25">
      <c r="A202" s="75" t="s">
        <v>80</v>
      </c>
      <c r="B202" s="75" t="s">
        <v>63</v>
      </c>
      <c r="C202" s="75" t="s">
        <v>341</v>
      </c>
      <c r="D202" s="75" t="s">
        <v>230</v>
      </c>
    </row>
    <row r="203" spans="1:4" x14ac:dyDescent="0.25">
      <c r="A203" s="75" t="s">
        <v>80</v>
      </c>
      <c r="B203" s="75" t="s">
        <v>63</v>
      </c>
      <c r="C203" s="75" t="s">
        <v>340</v>
      </c>
      <c r="D203" s="75" t="s">
        <v>231</v>
      </c>
    </row>
    <row r="204" spans="1:4" x14ac:dyDescent="0.25">
      <c r="A204" s="75" t="s">
        <v>80</v>
      </c>
      <c r="B204" s="75" t="s">
        <v>63</v>
      </c>
      <c r="C204" s="75" t="s">
        <v>339</v>
      </c>
      <c r="D204" s="75" t="s">
        <v>338</v>
      </c>
    </row>
    <row r="205" spans="1:4" x14ac:dyDescent="0.25">
      <c r="A205" s="75" t="s">
        <v>80</v>
      </c>
      <c r="B205" s="75" t="s">
        <v>63</v>
      </c>
      <c r="C205" s="75" t="s">
        <v>360</v>
      </c>
      <c r="D205" s="75" t="s">
        <v>359</v>
      </c>
    </row>
    <row r="206" spans="1:4" x14ac:dyDescent="0.25">
      <c r="A206" s="75" t="s">
        <v>80</v>
      </c>
      <c r="B206" s="75" t="s">
        <v>63</v>
      </c>
      <c r="C206" s="75" t="s">
        <v>358</v>
      </c>
      <c r="D206" s="75" t="s">
        <v>357</v>
      </c>
    </row>
    <row r="207" spans="1:4" x14ac:dyDescent="0.25">
      <c r="A207" s="75" t="s">
        <v>80</v>
      </c>
      <c r="B207" s="75" t="s">
        <v>63</v>
      </c>
      <c r="C207" s="75" t="s">
        <v>356</v>
      </c>
      <c r="D207" s="75" t="s">
        <v>355</v>
      </c>
    </row>
    <row r="208" spans="1:4" x14ac:dyDescent="0.25">
      <c r="A208" s="75" t="s">
        <v>80</v>
      </c>
      <c r="B208" s="75" t="s">
        <v>60</v>
      </c>
      <c r="C208" s="75" t="s">
        <v>354</v>
      </c>
      <c r="D208" s="75" t="s">
        <v>353</v>
      </c>
    </row>
    <row r="209" spans="1:4" x14ac:dyDescent="0.25">
      <c r="A209" s="75" t="s">
        <v>80</v>
      </c>
      <c r="B209" s="75" t="s">
        <v>47</v>
      </c>
      <c r="C209" s="75" t="s">
        <v>337</v>
      </c>
      <c r="D209" s="75" t="s">
        <v>184</v>
      </c>
    </row>
    <row r="210" spans="1:4" x14ac:dyDescent="0.25">
      <c r="A210" s="75" t="s">
        <v>70</v>
      </c>
      <c r="B210" s="75" t="s">
        <v>63</v>
      </c>
      <c r="C210" s="75" t="s">
        <v>68</v>
      </c>
      <c r="D210" s="75" t="s">
        <v>67</v>
      </c>
    </row>
    <row r="211" spans="1:4" x14ac:dyDescent="0.25">
      <c r="A211" s="75" t="s">
        <v>70</v>
      </c>
      <c r="B211" s="75" t="s">
        <v>63</v>
      </c>
      <c r="C211" s="75" t="s">
        <v>352</v>
      </c>
      <c r="D211" s="75" t="s">
        <v>351</v>
      </c>
    </row>
    <row r="212" spans="1:4" x14ac:dyDescent="0.25">
      <c r="A212" s="75" t="s">
        <v>70</v>
      </c>
      <c r="B212" s="75" t="s">
        <v>63</v>
      </c>
      <c r="C212" s="75" t="s">
        <v>341</v>
      </c>
      <c r="D212" s="75" t="s">
        <v>230</v>
      </c>
    </row>
    <row r="213" spans="1:4" x14ac:dyDescent="0.25">
      <c r="A213" s="75" t="s">
        <v>51</v>
      </c>
      <c r="B213" s="75" t="s">
        <v>8</v>
      </c>
      <c r="C213" s="75" t="s">
        <v>350</v>
      </c>
      <c r="D213" s="75" t="s">
        <v>349</v>
      </c>
    </row>
    <row r="214" spans="1:4" x14ac:dyDescent="0.25">
      <c r="A214" s="75" t="s">
        <v>51</v>
      </c>
      <c r="B214" s="75" t="s">
        <v>47</v>
      </c>
      <c r="C214" s="75" t="s">
        <v>50</v>
      </c>
      <c r="D214" s="75" t="s">
        <v>49</v>
      </c>
    </row>
    <row r="215" spans="1:4" x14ac:dyDescent="0.25">
      <c r="A215" s="75" t="s">
        <v>51</v>
      </c>
      <c r="B215" s="75" t="s">
        <v>47</v>
      </c>
      <c r="C215" s="75" t="s">
        <v>348</v>
      </c>
      <c r="D215" s="75" t="s">
        <v>54</v>
      </c>
    </row>
    <row r="216" spans="1:4" x14ac:dyDescent="0.25">
      <c r="A216" s="75" t="s">
        <v>51</v>
      </c>
      <c r="B216" s="75" t="s">
        <v>47</v>
      </c>
      <c r="C216" s="75" t="s">
        <v>347</v>
      </c>
      <c r="D216" s="75" t="s">
        <v>56</v>
      </c>
    </row>
    <row r="217" spans="1:4" x14ac:dyDescent="0.25">
      <c r="A217" s="75" t="s">
        <v>51</v>
      </c>
      <c r="B217" s="75" t="s">
        <v>63</v>
      </c>
      <c r="C217" s="75" t="s">
        <v>346</v>
      </c>
      <c r="D217" s="75" t="s">
        <v>345</v>
      </c>
    </row>
    <row r="218" spans="1:4" x14ac:dyDescent="0.25">
      <c r="A218" s="75" t="s">
        <v>51</v>
      </c>
      <c r="B218" s="75" t="s">
        <v>63</v>
      </c>
      <c r="C218" s="75" t="s">
        <v>344</v>
      </c>
      <c r="D218" s="75" t="s">
        <v>79</v>
      </c>
    </row>
    <row r="219" spans="1:4" x14ac:dyDescent="0.25">
      <c r="A219" s="75" t="s">
        <v>51</v>
      </c>
      <c r="B219" s="75" t="s">
        <v>63</v>
      </c>
      <c r="C219" s="75" t="s">
        <v>83</v>
      </c>
      <c r="D219" s="75" t="s">
        <v>82</v>
      </c>
    </row>
    <row r="220" spans="1:4" x14ac:dyDescent="0.25">
      <c r="A220" s="75" t="s">
        <v>51</v>
      </c>
      <c r="B220" s="75" t="s">
        <v>63</v>
      </c>
      <c r="C220" s="75" t="s">
        <v>343</v>
      </c>
      <c r="D220" s="75" t="s">
        <v>342</v>
      </c>
    </row>
    <row r="221" spans="1:4" x14ac:dyDescent="0.25">
      <c r="A221" s="75" t="s">
        <v>51</v>
      </c>
      <c r="B221" s="75" t="s">
        <v>94</v>
      </c>
      <c r="C221" s="75" t="s">
        <v>328</v>
      </c>
      <c r="D221" s="75" t="s">
        <v>327</v>
      </c>
    </row>
    <row r="222" spans="1:4" x14ac:dyDescent="0.25">
      <c r="A222" s="75" t="s">
        <v>51</v>
      </c>
      <c r="B222" s="75" t="s">
        <v>63</v>
      </c>
      <c r="C222" s="75" t="s">
        <v>341</v>
      </c>
      <c r="D222" s="75" t="s">
        <v>230</v>
      </c>
    </row>
    <row r="223" spans="1:4" x14ac:dyDescent="0.25">
      <c r="A223" s="75" t="s">
        <v>51</v>
      </c>
      <c r="B223" s="75" t="s">
        <v>63</v>
      </c>
      <c r="C223" s="75" t="s">
        <v>340</v>
      </c>
      <c r="D223" s="75" t="s">
        <v>231</v>
      </c>
    </row>
    <row r="224" spans="1:4" x14ac:dyDescent="0.25">
      <c r="A224" s="75" t="s">
        <v>51</v>
      </c>
      <c r="B224" s="75" t="s">
        <v>63</v>
      </c>
      <c r="C224" s="75" t="s">
        <v>339</v>
      </c>
      <c r="D224" s="75" t="s">
        <v>338</v>
      </c>
    </row>
    <row r="225" spans="1:4" x14ac:dyDescent="0.25">
      <c r="A225" s="75" t="s">
        <v>51</v>
      </c>
      <c r="B225" s="75" t="s">
        <v>47</v>
      </c>
      <c r="C225" s="75" t="s">
        <v>337</v>
      </c>
      <c r="D225" s="75" t="s">
        <v>184</v>
      </c>
    </row>
    <row r="226" spans="1:4" x14ac:dyDescent="0.25">
      <c r="A226" s="75" t="s">
        <v>9</v>
      </c>
      <c r="B226" s="75" t="s">
        <v>8</v>
      </c>
      <c r="C226" s="75" t="s">
        <v>7</v>
      </c>
      <c r="D226" s="75" t="s">
        <v>6</v>
      </c>
    </row>
    <row r="227" spans="1:4" x14ac:dyDescent="0.25">
      <c r="A227" s="75" t="s">
        <v>336</v>
      </c>
      <c r="B227" s="75" t="s">
        <v>136</v>
      </c>
      <c r="C227" s="75" t="s">
        <v>335</v>
      </c>
      <c r="D227" s="75" t="s">
        <v>229</v>
      </c>
    </row>
    <row r="228" spans="1:4" x14ac:dyDescent="0.25">
      <c r="A228" s="75" t="s">
        <v>334</v>
      </c>
      <c r="B228" s="75" t="s">
        <v>63</v>
      </c>
      <c r="C228" s="75" t="s">
        <v>86</v>
      </c>
      <c r="D228" s="75" t="s">
        <v>85</v>
      </c>
    </row>
    <row r="229" spans="1:4" x14ac:dyDescent="0.25">
      <c r="A229" s="75" t="s">
        <v>333</v>
      </c>
      <c r="B229" s="75" t="s">
        <v>63</v>
      </c>
      <c r="C229" s="75" t="s">
        <v>331</v>
      </c>
      <c r="D229" s="75" t="s">
        <v>330</v>
      </c>
    </row>
    <row r="230" spans="1:4" x14ac:dyDescent="0.25">
      <c r="A230" s="75" t="s">
        <v>332</v>
      </c>
      <c r="B230" s="75" t="s">
        <v>63</v>
      </c>
      <c r="C230" s="75" t="s">
        <v>331</v>
      </c>
      <c r="D230" s="75" t="s">
        <v>330</v>
      </c>
    </row>
    <row r="231" spans="1:4" x14ac:dyDescent="0.25">
      <c r="A231" s="75" t="s">
        <v>329</v>
      </c>
      <c r="B231" s="75" t="s">
        <v>94</v>
      </c>
      <c r="C231" s="75" t="s">
        <v>328</v>
      </c>
      <c r="D231" s="75" t="s">
        <v>327</v>
      </c>
    </row>
    <row r="232" spans="1:4" x14ac:dyDescent="0.25">
      <c r="A232" s="75" t="s">
        <v>10</v>
      </c>
      <c r="B232" s="75" t="s">
        <v>8</v>
      </c>
      <c r="C232" s="75" t="s">
        <v>21</v>
      </c>
      <c r="D232" s="75" t="s">
        <v>20</v>
      </c>
    </row>
    <row r="233" spans="1:4" x14ac:dyDescent="0.25">
      <c r="A233" s="75" t="s">
        <v>10</v>
      </c>
      <c r="B233" s="75" t="s">
        <v>8</v>
      </c>
      <c r="C233" s="75" t="s">
        <v>28</v>
      </c>
      <c r="D233" s="75" t="s">
        <v>27</v>
      </c>
    </row>
    <row r="234" spans="1:4" x14ac:dyDescent="0.25">
      <c r="A234" s="75" t="s">
        <v>323</v>
      </c>
      <c r="B234" s="75" t="s">
        <v>8</v>
      </c>
      <c r="C234" s="75" t="s">
        <v>326</v>
      </c>
      <c r="D234" s="75" t="s">
        <v>325</v>
      </c>
    </row>
    <row r="235" spans="1:4" x14ac:dyDescent="0.25">
      <c r="A235" s="75" t="s">
        <v>323</v>
      </c>
      <c r="B235" s="75" t="s">
        <v>63</v>
      </c>
      <c r="C235" s="75" t="s">
        <v>324</v>
      </c>
      <c r="D235" s="75" t="s">
        <v>102</v>
      </c>
    </row>
    <row r="236" spans="1:4" x14ac:dyDescent="0.25">
      <c r="A236" s="75" t="s">
        <v>323</v>
      </c>
      <c r="B236" s="75" t="s">
        <v>47</v>
      </c>
      <c r="C236" s="75" t="s">
        <v>322</v>
      </c>
      <c r="D236" s="75" t="s">
        <v>321</v>
      </c>
    </row>
    <row r="237" spans="1:4" x14ac:dyDescent="0.25">
      <c r="A237" s="75" t="s">
        <v>320</v>
      </c>
      <c r="B237" s="75" t="s">
        <v>63</v>
      </c>
      <c r="C237" s="75" t="s">
        <v>68</v>
      </c>
      <c r="D237" s="75" t="s">
        <v>67</v>
      </c>
    </row>
  </sheetData>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3A20-8ABF-49E6-9BCE-E1AD8DDEA1DD}">
  <dimension ref="A1:D23"/>
  <sheetViews>
    <sheetView workbookViewId="0"/>
  </sheetViews>
  <sheetFormatPr baseColWidth="10" defaultRowHeight="13.2" x14ac:dyDescent="0.25"/>
  <cols>
    <col min="1" max="1" width="53.88671875" bestFit="1" customWidth="1"/>
    <col min="2" max="2" width="16.6640625" customWidth="1"/>
    <col min="3" max="3" width="14.6640625" customWidth="1"/>
    <col min="4" max="4" width="16.109375" customWidth="1"/>
  </cols>
  <sheetData>
    <row r="1" spans="1:4" ht="13.8" thickBot="1" x14ac:dyDescent="0.3"/>
    <row r="2" spans="1:4" ht="19.2" thickBot="1" x14ac:dyDescent="0.35">
      <c r="A2" s="96" t="s">
        <v>503</v>
      </c>
      <c r="B2" s="97"/>
      <c r="C2" s="97"/>
      <c r="D2" s="98"/>
    </row>
    <row r="3" spans="1:4" ht="13.8" thickBot="1" x14ac:dyDescent="0.3"/>
    <row r="4" spans="1:4" ht="43.8" thickBot="1" x14ac:dyDescent="0.3">
      <c r="A4" s="58" t="s">
        <v>308</v>
      </c>
      <c r="B4" s="58" t="s">
        <v>309</v>
      </c>
      <c r="C4" s="58" t="s">
        <v>310</v>
      </c>
      <c r="D4" s="59" t="s">
        <v>311</v>
      </c>
    </row>
    <row r="5" spans="1:4" ht="14.4" x14ac:dyDescent="0.3">
      <c r="A5" s="60" t="s">
        <v>312</v>
      </c>
      <c r="B5" s="61">
        <v>7</v>
      </c>
      <c r="C5" s="61">
        <v>7</v>
      </c>
      <c r="D5" s="62">
        <f t="shared" ref="D5:D12" si="0">+B5/C5</f>
        <v>1</v>
      </c>
    </row>
    <row r="6" spans="1:4" ht="14.4" x14ac:dyDescent="0.3">
      <c r="A6" s="63" t="s">
        <v>313</v>
      </c>
      <c r="B6" s="64">
        <v>29</v>
      </c>
      <c r="C6" s="64">
        <v>31</v>
      </c>
      <c r="D6" s="65">
        <f t="shared" si="0"/>
        <v>0.93548387096774188</v>
      </c>
    </row>
    <row r="7" spans="1:4" ht="14.4" x14ac:dyDescent="0.3">
      <c r="A7" s="63" t="s">
        <v>314</v>
      </c>
      <c r="B7" s="64">
        <v>13</v>
      </c>
      <c r="C7" s="64">
        <v>13</v>
      </c>
      <c r="D7" s="65">
        <f t="shared" si="0"/>
        <v>1</v>
      </c>
    </row>
    <row r="8" spans="1:4" ht="14.4" x14ac:dyDescent="0.3">
      <c r="A8" s="63" t="s">
        <v>315</v>
      </c>
      <c r="B8" s="64">
        <v>3</v>
      </c>
      <c r="C8" s="64">
        <v>3</v>
      </c>
      <c r="D8" s="65">
        <f t="shared" si="0"/>
        <v>1</v>
      </c>
    </row>
    <row r="9" spans="1:4" ht="14.4" x14ac:dyDescent="0.3">
      <c r="A9" s="63" t="s">
        <v>316</v>
      </c>
      <c r="B9" s="64">
        <v>17</v>
      </c>
      <c r="C9" s="64">
        <v>44</v>
      </c>
      <c r="D9" s="65">
        <f t="shared" si="0"/>
        <v>0.38636363636363635</v>
      </c>
    </row>
    <row r="10" spans="1:4" ht="14.4" x14ac:dyDescent="0.3">
      <c r="A10" s="63" t="s">
        <v>317</v>
      </c>
      <c r="B10" s="64">
        <v>14</v>
      </c>
      <c r="C10" s="64">
        <v>22</v>
      </c>
      <c r="D10" s="65">
        <f t="shared" si="0"/>
        <v>0.63636363636363635</v>
      </c>
    </row>
    <row r="11" spans="1:4" ht="25.5" customHeight="1" thickBot="1" x14ac:dyDescent="0.3">
      <c r="A11" s="66" t="s">
        <v>318</v>
      </c>
      <c r="B11" s="67">
        <v>10</v>
      </c>
      <c r="C11" s="67">
        <v>13</v>
      </c>
      <c r="D11" s="68">
        <f t="shared" si="0"/>
        <v>0.76923076923076927</v>
      </c>
    </row>
    <row r="12" spans="1:4" ht="15" thickBot="1" x14ac:dyDescent="0.35">
      <c r="A12" s="69" t="s">
        <v>319</v>
      </c>
      <c r="B12" s="70">
        <f>SUM(B5:B11)</f>
        <v>93</v>
      </c>
      <c r="C12" s="70">
        <f>SUM(C5:C11)</f>
        <v>133</v>
      </c>
      <c r="D12" s="71">
        <f t="shared" si="0"/>
        <v>0.6992481203007519</v>
      </c>
    </row>
    <row r="14" spans="1:4" ht="13.8" thickBot="1" x14ac:dyDescent="0.3"/>
    <row r="15" spans="1:4" ht="60" customHeight="1" thickBot="1" x14ac:dyDescent="0.3">
      <c r="A15" s="99" t="s">
        <v>506</v>
      </c>
      <c r="B15" s="100"/>
      <c r="C15" s="100"/>
      <c r="D15" s="101"/>
    </row>
    <row r="17" spans="1:4" ht="15" customHeight="1" x14ac:dyDescent="0.25">
      <c r="A17" s="102" t="s">
        <v>505</v>
      </c>
      <c r="B17" s="103"/>
      <c r="C17" s="103"/>
      <c r="D17" s="103"/>
    </row>
    <row r="18" spans="1:4" ht="18" customHeight="1" x14ac:dyDescent="0.25">
      <c r="A18" s="91" t="s">
        <v>507</v>
      </c>
      <c r="B18" s="104"/>
      <c r="C18" s="104"/>
      <c r="D18" s="104"/>
    </row>
    <row r="19" spans="1:4" ht="76.5" customHeight="1" x14ac:dyDescent="0.25">
      <c r="A19" s="91" t="s">
        <v>508</v>
      </c>
      <c r="B19" s="91"/>
      <c r="C19" s="91"/>
      <c r="D19" s="91"/>
    </row>
    <row r="20" spans="1:4" ht="31.5" customHeight="1" x14ac:dyDescent="0.25">
      <c r="A20" s="92" t="s">
        <v>509</v>
      </c>
      <c r="B20" s="93"/>
      <c r="C20" s="93"/>
      <c r="D20" s="93"/>
    </row>
    <row r="21" spans="1:4" ht="18.75" customHeight="1" x14ac:dyDescent="0.25">
      <c r="A21" s="94" t="s">
        <v>510</v>
      </c>
      <c r="B21" s="93"/>
      <c r="C21" s="93"/>
      <c r="D21" s="93"/>
    </row>
    <row r="22" spans="1:4" ht="14.4" x14ac:dyDescent="0.3">
      <c r="A22" s="72"/>
      <c r="B22" s="95"/>
      <c r="C22" s="95"/>
      <c r="D22" s="73"/>
    </row>
    <row r="23" spans="1:4" ht="14.4" x14ac:dyDescent="0.3">
      <c r="A23" s="74" t="s">
        <v>504</v>
      </c>
      <c r="B23" s="72"/>
      <c r="C23" s="72"/>
      <c r="D23" s="73"/>
    </row>
  </sheetData>
  <mergeCells count="8">
    <mergeCell ref="A19:D19"/>
    <mergeCell ref="A20:D20"/>
    <mergeCell ref="A21:D21"/>
    <mergeCell ref="B22:C22"/>
    <mergeCell ref="A2:D2"/>
    <mergeCell ref="A15:D15"/>
    <mergeCell ref="A17:D17"/>
    <mergeCell ref="A18:D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511FD-C677-454B-A658-3D7CBE2DFD22}">
  <dimension ref="A3:F47"/>
  <sheetViews>
    <sheetView zoomScaleNormal="100" workbookViewId="0"/>
  </sheetViews>
  <sheetFormatPr baseColWidth="10" defaultRowHeight="13.2" x14ac:dyDescent="0.25"/>
  <cols>
    <col min="1" max="1" width="29" customWidth="1"/>
    <col min="2" max="2" width="14.33203125" customWidth="1"/>
    <col min="3" max="3" width="15.6640625" customWidth="1"/>
    <col min="4" max="4" width="16" customWidth="1"/>
    <col min="5" max="5" width="11.6640625" customWidth="1"/>
  </cols>
  <sheetData>
    <row r="3" spans="6:6" ht="21" customHeight="1" x14ac:dyDescent="0.25"/>
    <row r="10" spans="6:6" x14ac:dyDescent="0.25">
      <c r="F10" s="21"/>
    </row>
    <row r="14" spans="6:6" x14ac:dyDescent="0.25">
      <c r="F14" s="22"/>
    </row>
    <row r="15" spans="6:6" x14ac:dyDescent="0.25">
      <c r="F15" s="22"/>
    </row>
    <row r="20" spans="1:6" ht="16.5" customHeight="1" x14ac:dyDescent="0.25"/>
    <row r="27" spans="1:6" ht="13.8" thickBot="1" x14ac:dyDescent="0.3"/>
    <row r="28" spans="1:6" x14ac:dyDescent="0.25">
      <c r="A28" s="105" t="s">
        <v>513</v>
      </c>
      <c r="B28" s="106"/>
      <c r="C28" s="106"/>
      <c r="D28" s="106"/>
      <c r="E28" s="107"/>
    </row>
    <row r="29" spans="1:6" ht="13.8" thickBot="1" x14ac:dyDescent="0.3">
      <c r="A29" s="108"/>
      <c r="B29" s="109"/>
      <c r="C29" s="110"/>
      <c r="D29" s="109"/>
      <c r="E29" s="111"/>
    </row>
    <row r="30" spans="1:6" ht="27" thickBot="1" x14ac:dyDescent="0.3">
      <c r="A30" s="23" t="s">
        <v>291</v>
      </c>
      <c r="B30" s="24" t="s">
        <v>512</v>
      </c>
      <c r="C30" s="23" t="s">
        <v>511</v>
      </c>
      <c r="D30" s="23" t="s">
        <v>292</v>
      </c>
      <c r="E30" s="25" t="s">
        <v>293</v>
      </c>
    </row>
    <row r="31" spans="1:6" x14ac:dyDescent="0.25">
      <c r="A31" s="26" t="s">
        <v>294</v>
      </c>
      <c r="B31" s="27">
        <v>2031842.7359753763</v>
      </c>
      <c r="C31" s="27">
        <v>2115489.3752794676</v>
      </c>
      <c r="D31" s="28">
        <f t="shared" ref="D31:D44" si="0">+C31/C$44</f>
        <v>8.8062089003481406E-2</v>
      </c>
      <c r="E31" s="29">
        <f t="shared" ref="E31:E46" si="1">+C31/B31-1</f>
        <v>4.1167870831271269E-2</v>
      </c>
      <c r="F31" s="2"/>
    </row>
    <row r="32" spans="1:6" x14ac:dyDescent="0.25">
      <c r="A32" s="30" t="s">
        <v>295</v>
      </c>
      <c r="B32" s="31">
        <v>169537.14422441879</v>
      </c>
      <c r="C32" s="31">
        <v>161977.73127974468</v>
      </c>
      <c r="D32" s="32">
        <f t="shared" si="0"/>
        <v>6.7426939389163823E-3</v>
      </c>
      <c r="E32" s="33">
        <f t="shared" si="1"/>
        <v>-4.4588535328090706E-2</v>
      </c>
      <c r="F32" s="2"/>
    </row>
    <row r="33" spans="1:6" x14ac:dyDescent="0.25">
      <c r="A33" s="30" t="s">
        <v>296</v>
      </c>
      <c r="B33" s="31">
        <v>2621075.7346780221</v>
      </c>
      <c r="C33" s="31">
        <v>2344094.7389851399</v>
      </c>
      <c r="D33" s="32">
        <f t="shared" si="0"/>
        <v>9.7578310696943074E-2</v>
      </c>
      <c r="E33" s="33">
        <f t="shared" si="1"/>
        <v>-0.10567454882295002</v>
      </c>
      <c r="F33" s="2"/>
    </row>
    <row r="34" spans="1:6" x14ac:dyDescent="0.25">
      <c r="A34" s="30" t="s">
        <v>297</v>
      </c>
      <c r="B34" s="31">
        <v>4161573.2462990708</v>
      </c>
      <c r="C34" s="31">
        <v>3747724.5718000461</v>
      </c>
      <c r="D34" s="32">
        <f t="shared" si="0"/>
        <v>0.15600761632697438</v>
      </c>
      <c r="E34" s="33">
        <f t="shared" si="1"/>
        <v>-9.9445245825497519E-2</v>
      </c>
      <c r="F34" s="2"/>
    </row>
    <row r="35" spans="1:6" x14ac:dyDescent="0.25">
      <c r="A35" s="30" t="s">
        <v>298</v>
      </c>
      <c r="B35" s="31">
        <v>768329.63615839358</v>
      </c>
      <c r="C35" s="31">
        <v>795865.6808940426</v>
      </c>
      <c r="D35" s="32">
        <f t="shared" si="0"/>
        <v>3.3129731231313242E-2</v>
      </c>
      <c r="E35" s="33">
        <f t="shared" si="1"/>
        <v>3.5838842392345693E-2</v>
      </c>
      <c r="F35" s="2"/>
    </row>
    <row r="36" spans="1:6" x14ac:dyDescent="0.25">
      <c r="A36" s="30" t="s">
        <v>299</v>
      </c>
      <c r="B36" s="31">
        <v>9474620.8552278914</v>
      </c>
      <c r="C36" s="31">
        <v>7286461.4179060664</v>
      </c>
      <c r="D36" s="34">
        <f t="shared" si="0"/>
        <v>0.30331564006049921</v>
      </c>
      <c r="E36" s="35">
        <f t="shared" si="1"/>
        <v>-0.23094955151840679</v>
      </c>
      <c r="F36" s="2"/>
    </row>
    <row r="37" spans="1:6" x14ac:dyDescent="0.25">
      <c r="A37" s="30" t="s">
        <v>300</v>
      </c>
      <c r="B37" s="31">
        <v>24198.225516618404</v>
      </c>
      <c r="C37" s="31">
        <v>129529.36704745311</v>
      </c>
      <c r="D37" s="34">
        <f t="shared" si="0"/>
        <v>5.3919564819324842E-3</v>
      </c>
      <c r="E37" s="35">
        <f t="shared" si="1"/>
        <v>4.3528456852547865</v>
      </c>
      <c r="F37" s="2"/>
    </row>
    <row r="38" spans="1:6" ht="13.8" thickBot="1" x14ac:dyDescent="0.3">
      <c r="A38" s="36" t="s">
        <v>301</v>
      </c>
      <c r="B38" s="37">
        <v>2634169.5445232936</v>
      </c>
      <c r="C38" s="37">
        <v>2705668.6047039824</v>
      </c>
      <c r="D38" s="38">
        <f t="shared" si="0"/>
        <v>0.11262965073974485</v>
      </c>
      <c r="E38" s="39">
        <f t="shared" si="1"/>
        <v>2.7142922644953771E-2</v>
      </c>
      <c r="F38" s="2"/>
    </row>
    <row r="39" spans="1:6" ht="13.8" thickBot="1" x14ac:dyDescent="0.3">
      <c r="A39" s="40" t="s">
        <v>233</v>
      </c>
      <c r="B39" s="41">
        <v>21885347.122603089</v>
      </c>
      <c r="C39" s="41">
        <v>19286811.487895943</v>
      </c>
      <c r="D39" s="42">
        <f t="shared" si="0"/>
        <v>0.8028576884798051</v>
      </c>
      <c r="E39" s="43">
        <f t="shared" si="1"/>
        <v>-0.11873403789987824</v>
      </c>
      <c r="F39" s="2"/>
    </row>
    <row r="40" spans="1:6" x14ac:dyDescent="0.25">
      <c r="A40" s="44" t="s">
        <v>302</v>
      </c>
      <c r="B40" s="45">
        <v>1813928.3163822277</v>
      </c>
      <c r="C40" s="45">
        <v>1949444.2404776083</v>
      </c>
      <c r="D40" s="46">
        <f t="shared" si="0"/>
        <v>8.1150080079974179E-2</v>
      </c>
      <c r="E40" s="47">
        <f t="shared" si="1"/>
        <v>7.4708533337005889E-2</v>
      </c>
      <c r="F40" s="2"/>
    </row>
    <row r="41" spans="1:6" x14ac:dyDescent="0.25">
      <c r="A41" s="30" t="s">
        <v>303</v>
      </c>
      <c r="B41" s="31">
        <v>2641999.2541922396</v>
      </c>
      <c r="C41" s="31">
        <v>2419221.019780322</v>
      </c>
      <c r="D41" s="34">
        <f t="shared" si="0"/>
        <v>0.1007056141488982</v>
      </c>
      <c r="E41" s="35">
        <f t="shared" si="1"/>
        <v>-8.4321838493489509E-2</v>
      </c>
      <c r="F41" s="2"/>
    </row>
    <row r="42" spans="1:6" ht="13.8" thickBot="1" x14ac:dyDescent="0.3">
      <c r="A42" s="36" t="s">
        <v>304</v>
      </c>
      <c r="B42" s="37">
        <v>648643.33425647474</v>
      </c>
      <c r="C42" s="37">
        <v>367225.8610907807</v>
      </c>
      <c r="D42" s="38">
        <f t="shared" si="0"/>
        <v>1.5286617291322637E-2</v>
      </c>
      <c r="E42" s="39">
        <f t="shared" si="1"/>
        <v>-0.43385549238438803</v>
      </c>
      <c r="F42" s="2"/>
    </row>
    <row r="43" spans="1:6" ht="13.8" thickBot="1" x14ac:dyDescent="0.3">
      <c r="A43" s="40" t="s">
        <v>234</v>
      </c>
      <c r="B43" s="41">
        <v>5104570.9048309419</v>
      </c>
      <c r="C43" s="41">
        <v>4735891.1213487107</v>
      </c>
      <c r="D43" s="42">
        <f t="shared" si="0"/>
        <v>0.19714231152019501</v>
      </c>
      <c r="E43" s="43">
        <f t="shared" si="1"/>
        <v>-7.2225421167784076E-2</v>
      </c>
      <c r="F43" s="2"/>
    </row>
    <row r="44" spans="1:6" ht="13.8" thickBot="1" x14ac:dyDescent="0.3">
      <c r="A44" s="48" t="s">
        <v>305</v>
      </c>
      <c r="B44" s="49">
        <v>26989918.027434029</v>
      </c>
      <c r="C44" s="49">
        <v>24022702.609244652</v>
      </c>
      <c r="D44" s="50">
        <f t="shared" si="0"/>
        <v>1</v>
      </c>
      <c r="E44" s="51">
        <f t="shared" si="1"/>
        <v>-0.10993791886190007</v>
      </c>
      <c r="F44" s="2"/>
    </row>
    <row r="45" spans="1:6" x14ac:dyDescent="0.25">
      <c r="A45" s="26" t="s">
        <v>306</v>
      </c>
      <c r="B45" s="27">
        <v>269009</v>
      </c>
      <c r="C45" s="27">
        <v>366172</v>
      </c>
      <c r="D45" s="52"/>
      <c r="E45" s="47">
        <f t="shared" si="1"/>
        <v>0.36118865911549425</v>
      </c>
      <c r="F45" s="2"/>
    </row>
    <row r="46" spans="1:6" ht="13.8" thickBot="1" x14ac:dyDescent="0.3">
      <c r="A46" s="53" t="s">
        <v>307</v>
      </c>
      <c r="B46" s="54">
        <v>148</v>
      </c>
      <c r="C46" s="54">
        <v>185</v>
      </c>
      <c r="D46" s="55"/>
      <c r="E46" s="56">
        <f t="shared" si="1"/>
        <v>0.25</v>
      </c>
      <c r="F46" s="2"/>
    </row>
    <row r="47" spans="1:6" x14ac:dyDescent="0.25">
      <c r="D47" s="57"/>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049B-07EF-412B-9EF2-A3D62DADF590}">
  <dimension ref="A1:AH36"/>
  <sheetViews>
    <sheetView zoomScaleNormal="100" workbookViewId="0">
      <selection sqref="A1:K1"/>
    </sheetView>
  </sheetViews>
  <sheetFormatPr baseColWidth="10" defaultRowHeight="13.2" x14ac:dyDescent="0.25"/>
  <cols>
    <col min="1" max="1" width="28.33203125" bestFit="1" customWidth="1"/>
    <col min="2" max="5" width="11.88671875" bestFit="1" customWidth="1"/>
    <col min="6" max="6" width="10.6640625" bestFit="1" customWidth="1"/>
    <col min="7" max="11" width="11.88671875" bestFit="1" customWidth="1"/>
    <col min="13" max="13" width="28.33203125" bestFit="1" customWidth="1"/>
    <col min="14" max="16" width="11.88671875" bestFit="1" customWidth="1"/>
    <col min="17" max="17" width="8.88671875" bestFit="1" customWidth="1"/>
    <col min="18" max="31" width="11.88671875" bestFit="1" customWidth="1"/>
    <col min="32" max="32" width="13.109375" bestFit="1" customWidth="1"/>
    <col min="33" max="34" width="11.88671875" bestFit="1" customWidth="1"/>
  </cols>
  <sheetData>
    <row r="1" spans="1:34" ht="14.4" x14ac:dyDescent="0.25">
      <c r="A1" s="114" t="s">
        <v>232</v>
      </c>
      <c r="B1" s="114"/>
      <c r="C1" s="114"/>
      <c r="D1" s="114"/>
      <c r="E1" s="114"/>
      <c r="F1" s="114"/>
      <c r="G1" s="114"/>
      <c r="H1" s="114"/>
      <c r="I1" s="114"/>
      <c r="J1" s="114"/>
      <c r="K1" s="114"/>
      <c r="M1" s="114" t="s">
        <v>264</v>
      </c>
      <c r="N1" s="114"/>
      <c r="O1" s="114"/>
      <c r="P1" s="114"/>
      <c r="Q1" s="114"/>
      <c r="R1" s="114"/>
      <c r="S1" s="114"/>
      <c r="T1" s="114"/>
      <c r="U1" s="114"/>
      <c r="V1" s="114"/>
      <c r="W1" s="114"/>
      <c r="X1" s="114"/>
      <c r="Y1" s="114"/>
      <c r="Z1" s="114"/>
      <c r="AA1" s="114"/>
      <c r="AB1" s="114"/>
      <c r="AC1" s="114"/>
      <c r="AD1" s="114"/>
      <c r="AE1" s="114"/>
      <c r="AF1" s="114"/>
      <c r="AG1" s="114"/>
      <c r="AH1" s="114"/>
    </row>
    <row r="2" spans="1:34" ht="14.4" x14ac:dyDescent="0.25">
      <c r="A2" s="115" t="s">
        <v>250</v>
      </c>
      <c r="B2" s="115"/>
      <c r="C2" s="115"/>
      <c r="D2" s="115"/>
      <c r="E2" s="115"/>
      <c r="F2" s="115"/>
      <c r="G2" s="115"/>
      <c r="H2" s="115"/>
      <c r="I2" s="115"/>
      <c r="J2" s="115"/>
      <c r="K2" s="115"/>
      <c r="M2" s="115" t="s">
        <v>250</v>
      </c>
      <c r="N2" s="115"/>
      <c r="O2" s="115"/>
      <c r="P2" s="115"/>
      <c r="Q2" s="115"/>
      <c r="R2" s="115"/>
      <c r="S2" s="115"/>
      <c r="T2" s="115"/>
      <c r="U2" s="115"/>
      <c r="V2" s="115"/>
      <c r="W2" s="115"/>
      <c r="X2" s="115"/>
      <c r="Y2" s="115"/>
      <c r="Z2" s="115"/>
      <c r="AA2" s="115"/>
      <c r="AB2" s="115"/>
      <c r="AC2" s="115"/>
      <c r="AD2" s="115"/>
      <c r="AE2" s="115"/>
      <c r="AF2" s="115"/>
      <c r="AG2" s="115"/>
      <c r="AH2" s="115"/>
    </row>
    <row r="3" spans="1:34" ht="66" x14ac:dyDescent="0.25">
      <c r="A3" s="11" t="s">
        <v>254</v>
      </c>
      <c r="B3" s="13" t="s">
        <v>214</v>
      </c>
      <c r="C3" s="13" t="s">
        <v>251</v>
      </c>
      <c r="D3" s="13" t="s">
        <v>252</v>
      </c>
      <c r="E3" s="13" t="s">
        <v>182</v>
      </c>
      <c r="F3" s="13" t="s">
        <v>145</v>
      </c>
      <c r="G3" s="13" t="s">
        <v>253</v>
      </c>
      <c r="H3" s="13" t="s">
        <v>186</v>
      </c>
      <c r="I3" s="13" t="s">
        <v>132</v>
      </c>
      <c r="J3" s="13" t="s">
        <v>182</v>
      </c>
      <c r="K3" s="112" t="s">
        <v>255</v>
      </c>
      <c r="M3" s="11" t="s">
        <v>254</v>
      </c>
      <c r="N3" s="13" t="s">
        <v>256</v>
      </c>
      <c r="O3" s="13" t="s">
        <v>257</v>
      </c>
      <c r="P3" s="13" t="s">
        <v>258</v>
      </c>
      <c r="Q3" s="13" t="s">
        <v>163</v>
      </c>
      <c r="R3" s="13" t="s">
        <v>259</v>
      </c>
      <c r="S3" s="13" t="s">
        <v>113</v>
      </c>
      <c r="T3" s="13" t="s">
        <v>219</v>
      </c>
      <c r="U3" s="13" t="s">
        <v>143</v>
      </c>
      <c r="V3" s="13" t="s">
        <v>260</v>
      </c>
      <c r="W3" s="13" t="s">
        <v>261</v>
      </c>
      <c r="X3" s="13" t="s">
        <v>123</v>
      </c>
      <c r="Y3" s="13" t="s">
        <v>129</v>
      </c>
      <c r="Z3" s="13" t="s">
        <v>262</v>
      </c>
      <c r="AA3" s="13" t="s">
        <v>141</v>
      </c>
      <c r="AB3" s="13" t="s">
        <v>141</v>
      </c>
      <c r="AC3" s="13" t="s">
        <v>215</v>
      </c>
      <c r="AD3" s="13" t="s">
        <v>263</v>
      </c>
      <c r="AE3" s="13" t="s">
        <v>190</v>
      </c>
      <c r="AF3" s="13" t="s">
        <v>164</v>
      </c>
      <c r="AG3" s="13" t="s">
        <v>148</v>
      </c>
      <c r="AH3" s="112" t="s">
        <v>255</v>
      </c>
    </row>
    <row r="4" spans="1:34" x14ac:dyDescent="0.25">
      <c r="A4" s="12" t="s">
        <v>249</v>
      </c>
      <c r="B4" s="15" t="s">
        <v>181</v>
      </c>
      <c r="C4" s="15" t="s">
        <v>111</v>
      </c>
      <c r="D4" s="15" t="s">
        <v>128</v>
      </c>
      <c r="E4" s="15" t="s">
        <v>183</v>
      </c>
      <c r="F4" s="15" t="s">
        <v>146</v>
      </c>
      <c r="G4" s="15" t="s">
        <v>147</v>
      </c>
      <c r="H4" s="15" t="s">
        <v>124</v>
      </c>
      <c r="I4" s="15" t="s">
        <v>120</v>
      </c>
      <c r="J4" s="15" t="s">
        <v>88</v>
      </c>
      <c r="K4" s="113"/>
      <c r="M4" s="12" t="s">
        <v>249</v>
      </c>
      <c r="N4" s="12" t="s">
        <v>181</v>
      </c>
      <c r="O4" s="12" t="s">
        <v>111</v>
      </c>
      <c r="P4" s="12" t="s">
        <v>128</v>
      </c>
      <c r="Q4" s="12" t="s">
        <v>225</v>
      </c>
      <c r="R4" s="12" t="s">
        <v>134</v>
      </c>
      <c r="S4" s="12" t="s">
        <v>115</v>
      </c>
      <c r="T4" s="12" t="s">
        <v>220</v>
      </c>
      <c r="U4" s="12" t="s">
        <v>210</v>
      </c>
      <c r="V4" s="12" t="s">
        <v>208</v>
      </c>
      <c r="W4" s="12" t="s">
        <v>209</v>
      </c>
      <c r="X4" s="12" t="s">
        <v>217</v>
      </c>
      <c r="Y4" s="12" t="s">
        <v>131</v>
      </c>
      <c r="Z4" s="12" t="s">
        <v>124</v>
      </c>
      <c r="AA4" s="12" t="s">
        <v>140</v>
      </c>
      <c r="AB4" s="12" t="s">
        <v>112</v>
      </c>
      <c r="AC4" s="12" t="s">
        <v>221</v>
      </c>
      <c r="AD4" s="12" t="s">
        <v>120</v>
      </c>
      <c r="AE4" s="12" t="s">
        <v>213</v>
      </c>
      <c r="AF4" s="12" t="s">
        <v>212</v>
      </c>
      <c r="AG4" s="12" t="s">
        <v>222</v>
      </c>
      <c r="AH4" s="113"/>
    </row>
    <row r="5" spans="1:34" x14ac:dyDescent="0.25">
      <c r="A5" s="3" t="s">
        <v>197</v>
      </c>
      <c r="B5" s="14">
        <v>1701879</v>
      </c>
      <c r="C5" s="14">
        <v>1658856.5</v>
      </c>
      <c r="D5" s="14">
        <v>1891708.3333333333</v>
      </c>
      <c r="E5" s="14">
        <v>2035527</v>
      </c>
      <c r="F5" s="14">
        <v>674699</v>
      </c>
      <c r="G5" s="14">
        <v>1890080</v>
      </c>
      <c r="H5" s="14">
        <v>2079285</v>
      </c>
      <c r="I5" s="14">
        <v>5145596</v>
      </c>
      <c r="J5" s="14">
        <v>2013914</v>
      </c>
      <c r="K5" s="14">
        <f>+(B5*$B$19+C5*$C$19+D5*$D$19+E5*$E$19+F5*$F$19+G5*$G$19+H5*$H$19+I5*$I$19+J5*$J$19)/$K$19</f>
        <v>2115489.3752794676</v>
      </c>
      <c r="M5" s="3" t="s">
        <v>197</v>
      </c>
      <c r="N5" s="14">
        <v>3185652.6666666665</v>
      </c>
      <c r="O5" s="14">
        <v>2846246</v>
      </c>
      <c r="P5" s="14">
        <v>2790558.777777778</v>
      </c>
      <c r="Q5" s="14">
        <v>0</v>
      </c>
      <c r="R5" s="14">
        <v>6761422</v>
      </c>
      <c r="S5" s="14">
        <v>6578645</v>
      </c>
      <c r="T5" s="14">
        <v>14796724</v>
      </c>
      <c r="U5" s="14">
        <v>16260836</v>
      </c>
      <c r="V5" s="14">
        <v>15975325.5</v>
      </c>
      <c r="W5" s="14">
        <v>5379591.5</v>
      </c>
      <c r="X5" s="14">
        <v>5536015</v>
      </c>
      <c r="Y5" s="14">
        <v>2615431</v>
      </c>
      <c r="Z5" s="14">
        <v>4331516.75</v>
      </c>
      <c r="AA5" s="14">
        <v>10790772</v>
      </c>
      <c r="AB5" s="14">
        <v>12165881</v>
      </c>
      <c r="AC5" s="14">
        <v>12186243</v>
      </c>
      <c r="AD5" s="14">
        <v>7554016</v>
      </c>
      <c r="AE5" s="14">
        <v>2889355</v>
      </c>
      <c r="AF5" s="14">
        <v>30248279</v>
      </c>
      <c r="AG5" s="14">
        <v>565446</v>
      </c>
      <c r="AH5" s="14">
        <f>+(N5*$N$19+O5*$O$19+P5*$P$19+Q5*$Q$19+R5*$R$19+S5*$S$19+T5*$T$19+U5*$U$19+V5*$V$19+W5*$W$19+X5*$X$19+Y5*$Y$19+Z5*$Z$19+AA5*$AA$19+AB5*$AB$19+AC5*$AC$19+AD5*$AD$19+AE5*$AE$19+AF5*$AF$19+AG5*$AG$19)/$AH$19</f>
        <v>7118870.4583399789</v>
      </c>
    </row>
    <row r="6" spans="1:34" x14ac:dyDescent="0.25">
      <c r="A6" s="3" t="s">
        <v>198</v>
      </c>
      <c r="B6" s="14">
        <v>95298</v>
      </c>
      <c r="C6" s="14">
        <v>160530.5</v>
      </c>
      <c r="D6" s="14">
        <v>146262.66666666666</v>
      </c>
      <c r="E6" s="14">
        <v>272508</v>
      </c>
      <c r="F6" s="14">
        <v>161294</v>
      </c>
      <c r="G6" s="14">
        <v>291618</v>
      </c>
      <c r="H6" s="14">
        <v>204418</v>
      </c>
      <c r="I6" s="14">
        <v>126436</v>
      </c>
      <c r="J6" s="14">
        <v>267283</v>
      </c>
      <c r="K6" s="14">
        <f t="shared" ref="K6:K16" si="0">+(B6*$B$19+C6*$C$19+D6*$D$19+E6*$E$19+F6*$F$19+G6*$G$19+H6*$H$19+I6*$I$19+J6*$J$19)/$K$19</f>
        <v>161977.73127974468</v>
      </c>
      <c r="M6" s="3" t="s">
        <v>198</v>
      </c>
      <c r="N6" s="14">
        <v>24651</v>
      </c>
      <c r="O6" s="14">
        <v>118717.66666666667</v>
      </c>
      <c r="P6" s="14">
        <v>165916.44444444444</v>
      </c>
      <c r="Q6" s="14">
        <v>71</v>
      </c>
      <c r="R6" s="14">
        <v>476141.5</v>
      </c>
      <c r="S6" s="14">
        <v>103033</v>
      </c>
      <c r="T6" s="14">
        <v>66958</v>
      </c>
      <c r="U6" s="14">
        <v>241759</v>
      </c>
      <c r="V6" s="14">
        <v>984.5</v>
      </c>
      <c r="W6" s="14">
        <v>308093.5</v>
      </c>
      <c r="X6" s="14">
        <v>448985</v>
      </c>
      <c r="Y6" s="14">
        <v>84641</v>
      </c>
      <c r="Z6" s="14">
        <v>106132</v>
      </c>
      <c r="AA6" s="14">
        <v>0</v>
      </c>
      <c r="AB6" s="14">
        <v>0</v>
      </c>
      <c r="AC6" s="14">
        <v>73817</v>
      </c>
      <c r="AD6" s="14">
        <v>265528</v>
      </c>
      <c r="AE6" s="14">
        <v>623458</v>
      </c>
      <c r="AF6" s="14">
        <v>143282</v>
      </c>
      <c r="AG6" s="14">
        <v>130604</v>
      </c>
      <c r="AH6" s="14">
        <f t="shared" ref="AH6:AH16" si="1">+(N6*$N$19+O6*$O$19+P6*$P$19+Q6*$Q$19+R6*$R$19+S6*$S$19+T6*$T$19+U6*$U$19+V6*$V$19+W6*$W$19+X6*$X$19+Y6*$Y$19+Z6*$Z$19+AA6*$AA$19+AB6*$AB$19+AC6*$AC$19+AD6*$AD$19+AE6*$AE$19+AF6*$AF$19+AG6*$AG$19)/$AH$19</f>
        <v>142173.13766294526</v>
      </c>
    </row>
    <row r="7" spans="1:34" x14ac:dyDescent="0.25">
      <c r="A7" s="3" t="s">
        <v>199</v>
      </c>
      <c r="B7" s="14">
        <v>726991</v>
      </c>
      <c r="C7" s="14">
        <v>2199652</v>
      </c>
      <c r="D7" s="14">
        <v>2677683.6666666665</v>
      </c>
      <c r="E7" s="14">
        <v>543221</v>
      </c>
      <c r="F7" s="14">
        <v>267491</v>
      </c>
      <c r="G7" s="14">
        <v>548813</v>
      </c>
      <c r="H7" s="14">
        <v>3258008</v>
      </c>
      <c r="I7" s="14">
        <v>4218845</v>
      </c>
      <c r="J7" s="14">
        <v>531549</v>
      </c>
      <c r="K7" s="14">
        <f t="shared" si="0"/>
        <v>2344094.7389851399</v>
      </c>
      <c r="M7" s="3" t="s">
        <v>199</v>
      </c>
      <c r="N7" s="14">
        <v>2633652</v>
      </c>
      <c r="O7" s="14">
        <v>5076362.333333333</v>
      </c>
      <c r="P7" s="14">
        <v>5014032.555555556</v>
      </c>
      <c r="Q7" s="14">
        <v>24567</v>
      </c>
      <c r="R7" s="14">
        <v>3573868.5</v>
      </c>
      <c r="S7" s="14">
        <v>11762925</v>
      </c>
      <c r="T7" s="14">
        <v>8842727</v>
      </c>
      <c r="U7" s="14">
        <v>7204607</v>
      </c>
      <c r="V7" s="14">
        <v>4927641</v>
      </c>
      <c r="W7" s="14">
        <v>6321145</v>
      </c>
      <c r="X7" s="14">
        <v>8324822</v>
      </c>
      <c r="Y7" s="14">
        <v>1861153</v>
      </c>
      <c r="Z7" s="14">
        <v>4170060.75</v>
      </c>
      <c r="AA7" s="14">
        <v>5255073</v>
      </c>
      <c r="AB7" s="14">
        <v>6136813</v>
      </c>
      <c r="AC7" s="14">
        <v>18408561</v>
      </c>
      <c r="AD7" s="14">
        <v>8336640</v>
      </c>
      <c r="AE7" s="14">
        <v>28839531</v>
      </c>
      <c r="AF7" s="14">
        <v>6181533</v>
      </c>
      <c r="AG7" s="14">
        <v>2757373</v>
      </c>
      <c r="AH7" s="14">
        <f t="shared" si="1"/>
        <v>5323929.0560762882</v>
      </c>
    </row>
    <row r="8" spans="1:34" x14ac:dyDescent="0.25">
      <c r="A8" s="3" t="s">
        <v>200</v>
      </c>
      <c r="B8" s="14">
        <v>2430867</v>
      </c>
      <c r="C8" s="14">
        <v>4549157</v>
      </c>
      <c r="D8" s="14">
        <v>4045991.6666666665</v>
      </c>
      <c r="E8" s="14">
        <v>5562379</v>
      </c>
      <c r="F8" s="14">
        <v>854553</v>
      </c>
      <c r="G8" s="14">
        <v>2477936.5</v>
      </c>
      <c r="H8" s="14">
        <v>1941258</v>
      </c>
      <c r="I8" s="14">
        <v>5990386</v>
      </c>
      <c r="J8" s="14">
        <v>4909209</v>
      </c>
      <c r="K8" s="14">
        <f t="shared" si="0"/>
        <v>3747724.5718000461</v>
      </c>
      <c r="M8" s="3" t="s">
        <v>200</v>
      </c>
      <c r="N8" s="14">
        <v>1105899.3333333333</v>
      </c>
      <c r="O8" s="14">
        <v>9222410</v>
      </c>
      <c r="P8" s="14">
        <v>2553281.888888889</v>
      </c>
      <c r="Q8" s="14">
        <v>1554</v>
      </c>
      <c r="R8" s="14">
        <v>4094201.5</v>
      </c>
      <c r="S8" s="14">
        <v>6087781</v>
      </c>
      <c r="T8" s="14">
        <v>6686726</v>
      </c>
      <c r="U8" s="14">
        <v>7062769</v>
      </c>
      <c r="V8" s="14">
        <v>7601081.5</v>
      </c>
      <c r="W8" s="14">
        <v>2677317</v>
      </c>
      <c r="X8" s="14">
        <v>1631969</v>
      </c>
      <c r="Y8" s="14">
        <v>175113</v>
      </c>
      <c r="Z8" s="14">
        <v>1437375.25</v>
      </c>
      <c r="AA8" s="14">
        <v>5460114</v>
      </c>
      <c r="AB8" s="14">
        <v>7635594</v>
      </c>
      <c r="AC8" s="14">
        <v>8418375</v>
      </c>
      <c r="AD8" s="14">
        <v>6056082</v>
      </c>
      <c r="AE8" s="14">
        <v>1850886</v>
      </c>
      <c r="AF8" s="14">
        <v>8881194</v>
      </c>
      <c r="AG8" s="14">
        <v>338559</v>
      </c>
      <c r="AH8" s="14">
        <f t="shared" si="1"/>
        <v>3640109.6215994153</v>
      </c>
    </row>
    <row r="9" spans="1:34" x14ac:dyDescent="0.25">
      <c r="A9" s="3" t="s">
        <v>201</v>
      </c>
      <c r="B9" s="14">
        <v>2399010</v>
      </c>
      <c r="C9" s="14">
        <v>462449.5</v>
      </c>
      <c r="D9" s="14">
        <v>576980.33333333337</v>
      </c>
      <c r="E9" s="14">
        <v>0</v>
      </c>
      <c r="F9" s="14">
        <v>28889</v>
      </c>
      <c r="G9" s="14">
        <v>14444.5</v>
      </c>
      <c r="H9" s="14">
        <v>851111</v>
      </c>
      <c r="I9" s="14">
        <v>3042380</v>
      </c>
      <c r="J9" s="14">
        <v>0</v>
      </c>
      <c r="K9" s="14">
        <f t="shared" si="0"/>
        <v>795865.6808940426</v>
      </c>
      <c r="M9" s="3" t="s">
        <v>201</v>
      </c>
      <c r="N9" s="14">
        <v>25055.666666666668</v>
      </c>
      <c r="O9" s="14">
        <v>1458002</v>
      </c>
      <c r="P9" s="14">
        <v>741685</v>
      </c>
      <c r="Q9" s="14">
        <v>14618</v>
      </c>
      <c r="R9" s="14">
        <v>913226.5</v>
      </c>
      <c r="S9" s="14">
        <v>4490849</v>
      </c>
      <c r="T9" s="14">
        <v>2920633</v>
      </c>
      <c r="U9" s="14">
        <v>3813867</v>
      </c>
      <c r="V9" s="14">
        <v>6380948</v>
      </c>
      <c r="W9" s="14">
        <v>1130481</v>
      </c>
      <c r="X9" s="14">
        <v>1366990</v>
      </c>
      <c r="Y9" s="14">
        <v>664815</v>
      </c>
      <c r="Z9" s="14">
        <v>1301106.75</v>
      </c>
      <c r="AA9" s="14">
        <v>3340660</v>
      </c>
      <c r="AB9" s="14">
        <v>3377428</v>
      </c>
      <c r="AC9" s="14">
        <v>11557279</v>
      </c>
      <c r="AD9" s="14">
        <v>2476620</v>
      </c>
      <c r="AE9" s="14">
        <v>14035224</v>
      </c>
      <c r="AF9" s="14">
        <v>15632213</v>
      </c>
      <c r="AG9" s="14">
        <v>25586317</v>
      </c>
      <c r="AH9" s="14">
        <f t="shared" si="1"/>
        <v>2532109.0442496012</v>
      </c>
    </row>
    <row r="10" spans="1:34" x14ac:dyDescent="0.25">
      <c r="A10" s="3" t="s">
        <v>202</v>
      </c>
      <c r="B10" s="14">
        <v>5435388</v>
      </c>
      <c r="C10" s="14">
        <v>6921118</v>
      </c>
      <c r="D10" s="14">
        <v>7397006</v>
      </c>
      <c r="E10" s="14">
        <v>3532173</v>
      </c>
      <c r="F10" s="14">
        <v>1645332</v>
      </c>
      <c r="G10" s="14">
        <v>2780149.5</v>
      </c>
      <c r="H10" s="14">
        <v>7595886</v>
      </c>
      <c r="I10" s="14">
        <v>16433215</v>
      </c>
      <c r="J10" s="14">
        <v>7086691</v>
      </c>
      <c r="K10" s="14">
        <f t="shared" si="0"/>
        <v>7286461.4179060664</v>
      </c>
      <c r="M10" s="3" t="s">
        <v>202</v>
      </c>
      <c r="N10" s="14">
        <v>5853024.333333333</v>
      </c>
      <c r="O10" s="14">
        <v>13384618.333333334</v>
      </c>
      <c r="P10" s="14">
        <v>8425685.444444444</v>
      </c>
      <c r="Q10" s="14">
        <v>96243</v>
      </c>
      <c r="R10" s="14">
        <v>18223612</v>
      </c>
      <c r="S10" s="14">
        <v>18119518</v>
      </c>
      <c r="T10" s="14">
        <v>23352095</v>
      </c>
      <c r="U10" s="14">
        <v>21870817</v>
      </c>
      <c r="V10" s="14">
        <v>14704817</v>
      </c>
      <c r="W10" s="14">
        <v>9451373</v>
      </c>
      <c r="X10" s="14">
        <v>4405693</v>
      </c>
      <c r="Y10" s="14">
        <v>8278508</v>
      </c>
      <c r="Z10" s="14">
        <v>5932172.5</v>
      </c>
      <c r="AA10" s="14">
        <v>10942147</v>
      </c>
      <c r="AB10" s="14">
        <v>15205902</v>
      </c>
      <c r="AC10" s="14">
        <v>20850862</v>
      </c>
      <c r="AD10" s="14">
        <v>14385869</v>
      </c>
      <c r="AE10" s="14">
        <v>24653572</v>
      </c>
      <c r="AF10" s="14">
        <v>28410292</v>
      </c>
      <c r="AG10" s="14">
        <v>483945</v>
      </c>
      <c r="AH10" s="14">
        <f t="shared" si="1"/>
        <v>10780698.668254651</v>
      </c>
    </row>
    <row r="11" spans="1:34" x14ac:dyDescent="0.25">
      <c r="A11" s="3" t="s">
        <v>203</v>
      </c>
      <c r="B11" s="14">
        <v>0</v>
      </c>
      <c r="C11" s="14">
        <v>0</v>
      </c>
      <c r="D11" s="14">
        <v>0</v>
      </c>
      <c r="E11" s="14">
        <v>437031</v>
      </c>
      <c r="F11" s="14">
        <v>846329</v>
      </c>
      <c r="G11" s="14">
        <v>423164.5</v>
      </c>
      <c r="H11" s="14">
        <v>257286</v>
      </c>
      <c r="I11" s="14">
        <v>0</v>
      </c>
      <c r="J11" s="14">
        <v>1389017</v>
      </c>
      <c r="K11" s="14">
        <f t="shared" si="0"/>
        <v>129529.36704745311</v>
      </c>
      <c r="M11" s="3" t="s">
        <v>203</v>
      </c>
      <c r="N11" s="14">
        <v>339474</v>
      </c>
      <c r="O11" s="14">
        <v>0</v>
      </c>
      <c r="P11" s="14">
        <v>0</v>
      </c>
      <c r="Q11" s="14">
        <v>0</v>
      </c>
      <c r="R11" s="14">
        <v>706079.5</v>
      </c>
      <c r="S11" s="14">
        <v>5081714</v>
      </c>
      <c r="T11" s="14">
        <v>289830</v>
      </c>
      <c r="U11" s="14">
        <v>1493315</v>
      </c>
      <c r="V11" s="14">
        <v>945706.5</v>
      </c>
      <c r="W11" s="14">
        <v>810762</v>
      </c>
      <c r="X11" s="14">
        <v>5234035</v>
      </c>
      <c r="Y11" s="14">
        <v>546761</v>
      </c>
      <c r="Z11" s="14">
        <v>1092501</v>
      </c>
      <c r="AA11" s="14">
        <v>0</v>
      </c>
      <c r="AB11" s="14">
        <v>0</v>
      </c>
      <c r="AC11" s="14">
        <v>4710977</v>
      </c>
      <c r="AD11" s="14">
        <v>97501.5</v>
      </c>
      <c r="AE11" s="14">
        <v>0</v>
      </c>
      <c r="AF11" s="14">
        <v>3474831</v>
      </c>
      <c r="AG11" s="14">
        <v>0</v>
      </c>
      <c r="AH11" s="14">
        <f t="shared" si="1"/>
        <v>814392.78236363642</v>
      </c>
    </row>
    <row r="12" spans="1:34" x14ac:dyDescent="0.25">
      <c r="A12" s="3" t="s">
        <v>204</v>
      </c>
      <c r="B12" s="14">
        <v>5203781</v>
      </c>
      <c r="C12" s="14">
        <v>918741</v>
      </c>
      <c r="D12" s="14">
        <v>2576591.6666666665</v>
      </c>
      <c r="E12" s="14">
        <v>1895283</v>
      </c>
      <c r="F12" s="14">
        <v>1799098</v>
      </c>
      <c r="G12" s="14">
        <v>1860505</v>
      </c>
      <c r="H12" s="14">
        <v>2699448</v>
      </c>
      <c r="I12" s="14">
        <v>4650401</v>
      </c>
      <c r="J12" s="14">
        <v>0</v>
      </c>
      <c r="K12" s="14">
        <f t="shared" si="0"/>
        <v>2705668.6047039824</v>
      </c>
      <c r="M12" s="3" t="s">
        <v>204</v>
      </c>
      <c r="N12" s="14">
        <v>2636286</v>
      </c>
      <c r="O12" s="14">
        <v>1852534.6666666667</v>
      </c>
      <c r="P12" s="14">
        <v>1168580.6666666667</v>
      </c>
      <c r="Q12" s="14">
        <v>0</v>
      </c>
      <c r="R12" s="14">
        <v>3578905</v>
      </c>
      <c r="S12" s="14">
        <v>0</v>
      </c>
      <c r="T12" s="14">
        <v>0</v>
      </c>
      <c r="U12" s="14">
        <v>0</v>
      </c>
      <c r="V12" s="14">
        <v>8393692.5</v>
      </c>
      <c r="W12" s="14">
        <v>419429.5</v>
      </c>
      <c r="X12" s="14">
        <v>1237684</v>
      </c>
      <c r="Y12" s="14">
        <v>2558749</v>
      </c>
      <c r="Z12" s="14">
        <v>1677552.5</v>
      </c>
      <c r="AA12" s="14">
        <v>3682465</v>
      </c>
      <c r="AB12" s="14">
        <v>8003825</v>
      </c>
      <c r="AC12" s="14">
        <v>3629548</v>
      </c>
      <c r="AD12" s="14">
        <v>6830400</v>
      </c>
      <c r="AE12" s="14">
        <v>0</v>
      </c>
      <c r="AF12" s="14">
        <v>16151526</v>
      </c>
      <c r="AG12" s="14">
        <v>625686</v>
      </c>
      <c r="AH12" s="14">
        <f t="shared" si="1"/>
        <v>3098965.5879314193</v>
      </c>
    </row>
    <row r="13" spans="1:34" x14ac:dyDescent="0.25">
      <c r="A13" s="4" t="s">
        <v>233</v>
      </c>
      <c r="B13" s="11">
        <f>SUM(B5:B12)</f>
        <v>17993214</v>
      </c>
      <c r="C13" s="11">
        <f t="shared" ref="C13:J13" si="2">SUM(C5:C12)</f>
        <v>16870504.5</v>
      </c>
      <c r="D13" s="11">
        <f t="shared" si="2"/>
        <v>19312224.333333332</v>
      </c>
      <c r="E13" s="11">
        <f t="shared" si="2"/>
        <v>14278122</v>
      </c>
      <c r="F13" s="11">
        <f t="shared" si="2"/>
        <v>6277685</v>
      </c>
      <c r="G13" s="11">
        <f t="shared" si="2"/>
        <v>10286711</v>
      </c>
      <c r="H13" s="11">
        <f t="shared" si="2"/>
        <v>18886700</v>
      </c>
      <c r="I13" s="11">
        <f t="shared" si="2"/>
        <v>39607259</v>
      </c>
      <c r="J13" s="11">
        <f t="shared" si="2"/>
        <v>16197663</v>
      </c>
      <c r="K13" s="11">
        <f t="shared" si="0"/>
        <v>19286811.487895943</v>
      </c>
      <c r="M13" s="4" t="s">
        <v>233</v>
      </c>
      <c r="N13" s="11">
        <f>SUM(N5:N12)</f>
        <v>15803695</v>
      </c>
      <c r="O13" s="11">
        <f t="shared" ref="O13:AG13" si="3">SUM(O5:O12)</f>
        <v>33958891</v>
      </c>
      <c r="P13" s="11">
        <f t="shared" si="3"/>
        <v>20859740.77777778</v>
      </c>
      <c r="Q13" s="11">
        <f t="shared" si="3"/>
        <v>137053</v>
      </c>
      <c r="R13" s="11">
        <f t="shared" si="3"/>
        <v>38327456.5</v>
      </c>
      <c r="S13" s="11">
        <f t="shared" si="3"/>
        <v>52224465</v>
      </c>
      <c r="T13" s="11">
        <f t="shared" si="3"/>
        <v>56955693</v>
      </c>
      <c r="U13" s="11">
        <f t="shared" si="3"/>
        <v>57947970</v>
      </c>
      <c r="V13" s="11">
        <f t="shared" si="3"/>
        <v>58930196.5</v>
      </c>
      <c r="W13" s="11">
        <f t="shared" si="3"/>
        <v>26498192.5</v>
      </c>
      <c r="X13" s="11">
        <f t="shared" si="3"/>
        <v>28186193</v>
      </c>
      <c r="Y13" s="11">
        <f t="shared" si="3"/>
        <v>16785171</v>
      </c>
      <c r="Z13" s="11">
        <f t="shared" si="3"/>
        <v>20048417.5</v>
      </c>
      <c r="AA13" s="11">
        <f t="shared" si="3"/>
        <v>39471231</v>
      </c>
      <c r="AB13" s="11">
        <f t="shared" si="3"/>
        <v>52525443</v>
      </c>
      <c r="AC13" s="11">
        <f t="shared" si="3"/>
        <v>79835662</v>
      </c>
      <c r="AD13" s="11">
        <f t="shared" si="3"/>
        <v>46002656.5</v>
      </c>
      <c r="AE13" s="11">
        <f t="shared" si="3"/>
        <v>72892026</v>
      </c>
      <c r="AF13" s="11">
        <f t="shared" si="3"/>
        <v>109123150</v>
      </c>
      <c r="AG13" s="11">
        <f t="shared" si="3"/>
        <v>30487930</v>
      </c>
      <c r="AH13" s="11">
        <f t="shared" si="1"/>
        <v>33451248.356477935</v>
      </c>
    </row>
    <row r="14" spans="1:34" x14ac:dyDescent="0.25">
      <c r="A14" s="3" t="s">
        <v>205</v>
      </c>
      <c r="B14" s="14">
        <v>1063235</v>
      </c>
      <c r="C14" s="14">
        <v>1413522.5</v>
      </c>
      <c r="D14" s="14">
        <v>1673104.6666666667</v>
      </c>
      <c r="E14" s="14">
        <v>3153036</v>
      </c>
      <c r="F14" s="14">
        <v>314763</v>
      </c>
      <c r="G14" s="14">
        <v>2563992</v>
      </c>
      <c r="H14" s="14">
        <v>1632641</v>
      </c>
      <c r="I14" s="14">
        <v>4721501</v>
      </c>
      <c r="J14" s="14">
        <v>3089652</v>
      </c>
      <c r="K14" s="14">
        <f t="shared" si="0"/>
        <v>1949444.2404776083</v>
      </c>
      <c r="M14" s="3" t="s">
        <v>205</v>
      </c>
      <c r="N14" s="14">
        <v>734018.33333333337</v>
      </c>
      <c r="O14" s="14">
        <v>2178563.3333333335</v>
      </c>
      <c r="P14" s="14">
        <v>3226500.5555555555</v>
      </c>
      <c r="Q14" s="14">
        <v>144117</v>
      </c>
      <c r="R14" s="14">
        <v>616216</v>
      </c>
      <c r="S14" s="14">
        <v>7076480</v>
      </c>
      <c r="T14" s="14">
        <v>0</v>
      </c>
      <c r="U14" s="14">
        <v>0</v>
      </c>
      <c r="V14" s="14">
        <v>6795223.5</v>
      </c>
      <c r="W14" s="14">
        <v>1163830.5</v>
      </c>
      <c r="X14" s="14">
        <v>1534134</v>
      </c>
      <c r="Y14" s="14">
        <v>258706</v>
      </c>
      <c r="Z14" s="14">
        <v>4157601.25</v>
      </c>
      <c r="AA14" s="14">
        <v>3952368</v>
      </c>
      <c r="AB14" s="14">
        <v>3456043</v>
      </c>
      <c r="AC14" s="14">
        <v>4596365</v>
      </c>
      <c r="AD14" s="14">
        <v>100750</v>
      </c>
      <c r="AE14" s="14">
        <v>22978845</v>
      </c>
      <c r="AF14" s="14">
        <v>8279097</v>
      </c>
      <c r="AG14" s="14">
        <v>950298</v>
      </c>
      <c r="AH14" s="14">
        <f t="shared" si="1"/>
        <v>3091311.2625467838</v>
      </c>
    </row>
    <row r="15" spans="1:34" x14ac:dyDescent="0.25">
      <c r="A15" s="3" t="s">
        <v>206</v>
      </c>
      <c r="B15" s="14">
        <v>793338</v>
      </c>
      <c r="C15" s="14">
        <v>1742157</v>
      </c>
      <c r="D15" s="14">
        <v>3088451</v>
      </c>
      <c r="E15" s="14">
        <v>1150728</v>
      </c>
      <c r="F15" s="14">
        <v>338250</v>
      </c>
      <c r="G15" s="14">
        <v>1038452</v>
      </c>
      <c r="H15" s="14">
        <v>1662230</v>
      </c>
      <c r="I15" s="14">
        <v>2592369</v>
      </c>
      <c r="J15" s="14">
        <v>1099922</v>
      </c>
      <c r="K15" s="14">
        <f t="shared" si="0"/>
        <v>2419221.019780322</v>
      </c>
      <c r="M15" s="3" t="s">
        <v>206</v>
      </c>
      <c r="N15" s="14">
        <v>1712904</v>
      </c>
      <c r="O15" s="14">
        <v>2374292</v>
      </c>
      <c r="P15" s="14">
        <v>1789949.7777777778</v>
      </c>
      <c r="Q15" s="14">
        <v>876</v>
      </c>
      <c r="R15" s="14">
        <v>968689.5</v>
      </c>
      <c r="S15" s="14">
        <v>0</v>
      </c>
      <c r="T15" s="14">
        <v>0</v>
      </c>
      <c r="U15" s="14">
        <v>246194</v>
      </c>
      <c r="V15" s="14">
        <v>3926581.5</v>
      </c>
      <c r="W15" s="14">
        <v>927740</v>
      </c>
      <c r="X15" s="14">
        <v>1051865</v>
      </c>
      <c r="Y15" s="14">
        <v>1571193</v>
      </c>
      <c r="Z15" s="14">
        <v>1227330</v>
      </c>
      <c r="AA15" s="14">
        <v>1589876</v>
      </c>
      <c r="AB15" s="14">
        <v>2196485</v>
      </c>
      <c r="AC15" s="14">
        <v>1665413</v>
      </c>
      <c r="AD15" s="14">
        <v>1652480</v>
      </c>
      <c r="AE15" s="14">
        <v>0</v>
      </c>
      <c r="AF15" s="14">
        <v>8379429</v>
      </c>
      <c r="AG15" s="14">
        <v>853390</v>
      </c>
      <c r="AH15" s="14">
        <f t="shared" si="1"/>
        <v>1919162.3787506646</v>
      </c>
    </row>
    <row r="16" spans="1:34" x14ac:dyDescent="0.25">
      <c r="A16" s="3" t="s">
        <v>207</v>
      </c>
      <c r="B16" s="14">
        <v>74443</v>
      </c>
      <c r="C16" s="14">
        <v>0</v>
      </c>
      <c r="D16" s="14">
        <v>15350.333333333334</v>
      </c>
      <c r="E16" s="14">
        <v>81925</v>
      </c>
      <c r="F16" s="14">
        <v>2146143</v>
      </c>
      <c r="G16" s="14">
        <v>1078683</v>
      </c>
      <c r="H16" s="14">
        <v>2181155</v>
      </c>
      <c r="I16" s="14">
        <v>0</v>
      </c>
      <c r="J16" s="14">
        <v>4</v>
      </c>
      <c r="K16" s="14">
        <f t="shared" si="0"/>
        <v>367225.8610907807</v>
      </c>
      <c r="M16" s="3" t="s">
        <v>207</v>
      </c>
      <c r="N16" s="14">
        <v>122145</v>
      </c>
      <c r="O16" s="14">
        <v>1399333.3333333333</v>
      </c>
      <c r="P16" s="14">
        <v>595745.88888888888</v>
      </c>
      <c r="Q16" s="14">
        <v>3033</v>
      </c>
      <c r="R16" s="14">
        <v>1418</v>
      </c>
      <c r="S16" s="14">
        <v>0</v>
      </c>
      <c r="T16" s="14">
        <v>0</v>
      </c>
      <c r="U16" s="14">
        <v>566085</v>
      </c>
      <c r="V16" s="14">
        <v>0</v>
      </c>
      <c r="W16" s="14">
        <v>0</v>
      </c>
      <c r="X16" s="14">
        <v>0</v>
      </c>
      <c r="Y16" s="14">
        <v>2836</v>
      </c>
      <c r="Z16" s="14">
        <v>1123102.5</v>
      </c>
      <c r="AA16" s="14">
        <v>3623695</v>
      </c>
      <c r="AB16" s="14">
        <v>3797999</v>
      </c>
      <c r="AC16" s="14">
        <v>944288</v>
      </c>
      <c r="AD16" s="14">
        <v>0</v>
      </c>
      <c r="AE16" s="14">
        <v>1570479</v>
      </c>
      <c r="AF16" s="14">
        <v>0</v>
      </c>
      <c r="AG16" s="14">
        <v>103013</v>
      </c>
      <c r="AH16" s="14">
        <f t="shared" si="1"/>
        <v>567986.73856512492</v>
      </c>
    </row>
    <row r="17" spans="1:34" x14ac:dyDescent="0.25">
      <c r="A17" s="4" t="s">
        <v>234</v>
      </c>
      <c r="B17" s="11">
        <f>SUM(B14:B16)</f>
        <v>1931016</v>
      </c>
      <c r="C17" s="11">
        <f t="shared" ref="C17:J17" si="4">SUM(C14:C16)</f>
        <v>3155679.5</v>
      </c>
      <c r="D17" s="11">
        <f t="shared" si="4"/>
        <v>4776906</v>
      </c>
      <c r="E17" s="11">
        <f t="shared" si="4"/>
        <v>4385689</v>
      </c>
      <c r="F17" s="11">
        <f t="shared" si="4"/>
        <v>2799156</v>
      </c>
      <c r="G17" s="11">
        <f t="shared" si="4"/>
        <v>4681127</v>
      </c>
      <c r="H17" s="11">
        <f t="shared" si="4"/>
        <v>5476026</v>
      </c>
      <c r="I17" s="11">
        <f t="shared" si="4"/>
        <v>7313870</v>
      </c>
      <c r="J17" s="11">
        <f t="shared" si="4"/>
        <v>4189578</v>
      </c>
      <c r="K17" s="11">
        <f>SUM(K14:K16)</f>
        <v>4735891.1213487107</v>
      </c>
      <c r="M17" s="4" t="s">
        <v>234</v>
      </c>
      <c r="N17" s="11">
        <f>SUM(N14:N16)</f>
        <v>2569067.3333333335</v>
      </c>
      <c r="O17" s="11">
        <f t="shared" ref="O17:AG17" si="5">SUM(O14:O16)</f>
        <v>5952188.666666667</v>
      </c>
      <c r="P17" s="11">
        <f t="shared" si="5"/>
        <v>5612196.222222222</v>
      </c>
      <c r="Q17" s="11">
        <f t="shared" si="5"/>
        <v>148026</v>
      </c>
      <c r="R17" s="11">
        <f t="shared" si="5"/>
        <v>1586323.5</v>
      </c>
      <c r="S17" s="11">
        <f t="shared" si="5"/>
        <v>7076480</v>
      </c>
      <c r="T17" s="11">
        <f t="shared" si="5"/>
        <v>0</v>
      </c>
      <c r="U17" s="11">
        <f t="shared" si="5"/>
        <v>812279</v>
      </c>
      <c r="V17" s="11">
        <f t="shared" si="5"/>
        <v>10721805</v>
      </c>
      <c r="W17" s="11">
        <f t="shared" si="5"/>
        <v>2091570.5</v>
      </c>
      <c r="X17" s="11">
        <f t="shared" si="5"/>
        <v>2585999</v>
      </c>
      <c r="Y17" s="11">
        <f t="shared" si="5"/>
        <v>1832735</v>
      </c>
      <c r="Z17" s="11">
        <f t="shared" si="5"/>
        <v>6508033.75</v>
      </c>
      <c r="AA17" s="11">
        <f t="shared" si="5"/>
        <v>9165939</v>
      </c>
      <c r="AB17" s="11">
        <f t="shared" si="5"/>
        <v>9450527</v>
      </c>
      <c r="AC17" s="11">
        <f t="shared" si="5"/>
        <v>7206066</v>
      </c>
      <c r="AD17" s="11">
        <f t="shared" si="5"/>
        <v>1753230</v>
      </c>
      <c r="AE17" s="11">
        <f t="shared" si="5"/>
        <v>24549324</v>
      </c>
      <c r="AF17" s="11">
        <f t="shared" si="5"/>
        <v>16658526</v>
      </c>
      <c r="AG17" s="11">
        <f t="shared" si="5"/>
        <v>1906701</v>
      </c>
      <c r="AH17" s="11">
        <f>SUM(AH14:AH16)</f>
        <v>5578460.379862573</v>
      </c>
    </row>
    <row r="18" spans="1:34" x14ac:dyDescent="0.25">
      <c r="A18" s="4" t="s">
        <v>3</v>
      </c>
      <c r="B18" s="11">
        <f>+B13+B17</f>
        <v>19924230</v>
      </c>
      <c r="C18" s="11">
        <f t="shared" ref="C18:J18" si="6">+C13+C17</f>
        <v>20026184</v>
      </c>
      <c r="D18" s="11">
        <f t="shared" si="6"/>
        <v>24089130.333333332</v>
      </c>
      <c r="E18" s="11">
        <f t="shared" si="6"/>
        <v>18663811</v>
      </c>
      <c r="F18" s="11">
        <f t="shared" si="6"/>
        <v>9076841</v>
      </c>
      <c r="G18" s="11">
        <f t="shared" si="6"/>
        <v>14967838</v>
      </c>
      <c r="H18" s="11">
        <f t="shared" si="6"/>
        <v>24362726</v>
      </c>
      <c r="I18" s="11">
        <f t="shared" si="6"/>
        <v>46921129</v>
      </c>
      <c r="J18" s="11">
        <f t="shared" si="6"/>
        <v>20387241</v>
      </c>
      <c r="K18" s="11">
        <f>+K13+K17</f>
        <v>24022702.609244652</v>
      </c>
      <c r="M18" s="4" t="s">
        <v>3</v>
      </c>
      <c r="N18" s="11">
        <f>+N13+N17</f>
        <v>18372762.333333332</v>
      </c>
      <c r="O18" s="11">
        <f t="shared" ref="O18:AG18" si="7">+O13+O17</f>
        <v>39911079.666666664</v>
      </c>
      <c r="P18" s="11">
        <f t="shared" si="7"/>
        <v>26471937</v>
      </c>
      <c r="Q18" s="11">
        <f t="shared" si="7"/>
        <v>285079</v>
      </c>
      <c r="R18" s="11">
        <f t="shared" si="7"/>
        <v>39913780</v>
      </c>
      <c r="S18" s="11">
        <f t="shared" si="7"/>
        <v>59300945</v>
      </c>
      <c r="T18" s="11">
        <f t="shared" si="7"/>
        <v>56955693</v>
      </c>
      <c r="U18" s="11">
        <f t="shared" si="7"/>
        <v>58760249</v>
      </c>
      <c r="V18" s="11">
        <f t="shared" si="7"/>
        <v>69652001.5</v>
      </c>
      <c r="W18" s="11">
        <f t="shared" si="7"/>
        <v>28589763</v>
      </c>
      <c r="X18" s="11">
        <f t="shared" si="7"/>
        <v>30772192</v>
      </c>
      <c r="Y18" s="11">
        <f t="shared" si="7"/>
        <v>18617906</v>
      </c>
      <c r="Z18" s="11">
        <f t="shared" si="7"/>
        <v>26556451.25</v>
      </c>
      <c r="AA18" s="11">
        <f t="shared" si="7"/>
        <v>48637170</v>
      </c>
      <c r="AB18" s="11">
        <f t="shared" si="7"/>
        <v>61975970</v>
      </c>
      <c r="AC18" s="11">
        <f t="shared" si="7"/>
        <v>87041728</v>
      </c>
      <c r="AD18" s="11">
        <f t="shared" si="7"/>
        <v>47755886.5</v>
      </c>
      <c r="AE18" s="11">
        <f t="shared" si="7"/>
        <v>97441350</v>
      </c>
      <c r="AF18" s="11">
        <f t="shared" si="7"/>
        <v>125781676</v>
      </c>
      <c r="AG18" s="11">
        <f t="shared" si="7"/>
        <v>32394631</v>
      </c>
      <c r="AH18" s="11">
        <f>+AH13+AH17</f>
        <v>39029708.736340508</v>
      </c>
    </row>
    <row r="19" spans="1:34" x14ac:dyDescent="0.25">
      <c r="A19" s="3" t="s">
        <v>4</v>
      </c>
      <c r="B19" s="14">
        <v>14765</v>
      </c>
      <c r="C19" s="14">
        <v>7713</v>
      </c>
      <c r="D19" s="14">
        <v>222724</v>
      </c>
      <c r="E19" s="14">
        <v>7768</v>
      </c>
      <c r="F19" s="14">
        <v>27974</v>
      </c>
      <c r="G19" s="14">
        <v>30771</v>
      </c>
      <c r="H19" s="14">
        <v>16544</v>
      </c>
      <c r="I19" s="14">
        <v>35694</v>
      </c>
      <c r="J19" s="14">
        <v>2219</v>
      </c>
      <c r="K19" s="14">
        <f>SUM(B19:J19)</f>
        <v>366172</v>
      </c>
      <c r="M19" s="3" t="s">
        <v>4</v>
      </c>
      <c r="N19" s="14">
        <v>14630</v>
      </c>
      <c r="O19" s="14">
        <v>1879</v>
      </c>
      <c r="P19" s="14">
        <v>23704</v>
      </c>
      <c r="Q19" s="14">
        <v>14</v>
      </c>
      <c r="R19" s="14">
        <v>2306</v>
      </c>
      <c r="S19" s="14">
        <v>1882</v>
      </c>
      <c r="T19" s="14">
        <v>439</v>
      </c>
      <c r="U19" s="14">
        <v>3896</v>
      </c>
      <c r="V19" s="14">
        <v>8944</v>
      </c>
      <c r="W19" s="14">
        <v>10926</v>
      </c>
      <c r="X19" s="14">
        <v>700</v>
      </c>
      <c r="Y19" s="14">
        <v>1002</v>
      </c>
      <c r="Z19" s="14">
        <v>17717</v>
      </c>
      <c r="AA19" s="14">
        <v>4207</v>
      </c>
      <c r="AB19" s="14">
        <v>447</v>
      </c>
      <c r="AC19" s="14">
        <v>1337</v>
      </c>
      <c r="AD19" s="14">
        <v>5560</v>
      </c>
      <c r="AE19" s="14">
        <v>306</v>
      </c>
      <c r="AF19" s="14">
        <v>4396</v>
      </c>
      <c r="AG19" s="14">
        <v>208</v>
      </c>
      <c r="AH19" s="14">
        <f>SUM(N19:AG19)</f>
        <v>104500</v>
      </c>
    </row>
    <row r="20" spans="1:34" x14ac:dyDescent="0.25">
      <c r="A20" s="3" t="s">
        <v>5</v>
      </c>
      <c r="B20" s="14">
        <v>8</v>
      </c>
      <c r="C20" s="14">
        <v>6</v>
      </c>
      <c r="D20" s="14">
        <v>118</v>
      </c>
      <c r="E20" s="14">
        <v>9</v>
      </c>
      <c r="F20" s="14">
        <v>10</v>
      </c>
      <c r="G20" s="14">
        <v>9</v>
      </c>
      <c r="H20" s="14">
        <v>9</v>
      </c>
      <c r="I20" s="14">
        <v>14</v>
      </c>
      <c r="J20" s="14">
        <v>2</v>
      </c>
      <c r="K20" s="14">
        <f>SUM(B20:J20)</f>
        <v>185</v>
      </c>
      <c r="M20" s="3" t="s">
        <v>5</v>
      </c>
      <c r="N20" s="14">
        <v>211</v>
      </c>
      <c r="O20" s="14">
        <v>13</v>
      </c>
      <c r="P20" s="14">
        <v>395</v>
      </c>
      <c r="Q20" s="14">
        <v>6</v>
      </c>
      <c r="R20" s="14">
        <v>5</v>
      </c>
      <c r="S20" s="14">
        <v>59</v>
      </c>
      <c r="T20" s="14">
        <v>5</v>
      </c>
      <c r="U20" s="14">
        <v>17</v>
      </c>
      <c r="V20" s="14">
        <v>32</v>
      </c>
      <c r="W20" s="14">
        <v>51</v>
      </c>
      <c r="X20" s="14">
        <v>15</v>
      </c>
      <c r="Y20" s="14">
        <v>10</v>
      </c>
      <c r="Z20" s="14">
        <v>240</v>
      </c>
      <c r="AA20" s="14">
        <v>103</v>
      </c>
      <c r="AB20" s="14">
        <v>42</v>
      </c>
      <c r="AC20" s="14">
        <v>31</v>
      </c>
      <c r="AD20" s="14">
        <v>9</v>
      </c>
      <c r="AE20" s="14">
        <v>22</v>
      </c>
      <c r="AF20" s="14">
        <v>13</v>
      </c>
      <c r="AG20" s="14">
        <v>3</v>
      </c>
      <c r="AH20" s="14">
        <f>SUM(N20:AG20)</f>
        <v>1282</v>
      </c>
    </row>
    <row r="22" spans="1:34" x14ac:dyDescent="0.25">
      <c r="A22" s="118" t="s">
        <v>248</v>
      </c>
      <c r="B22" s="118"/>
      <c r="C22" s="118"/>
      <c r="D22" s="118"/>
      <c r="E22" s="118"/>
      <c r="F22" s="118"/>
      <c r="G22" s="118"/>
      <c r="H22" s="118"/>
      <c r="I22" s="118"/>
      <c r="J22" s="118"/>
      <c r="K22" s="118"/>
      <c r="M22" s="116" t="s">
        <v>248</v>
      </c>
      <c r="N22" s="117"/>
      <c r="O22" s="117"/>
      <c r="P22" s="117"/>
      <c r="Q22" s="117"/>
      <c r="R22" s="117"/>
      <c r="S22" s="117"/>
      <c r="T22" s="117"/>
      <c r="U22" s="117"/>
      <c r="V22" s="117"/>
      <c r="W22" s="117"/>
      <c r="X22" s="117"/>
      <c r="Y22" s="117"/>
      <c r="Z22" s="117"/>
      <c r="AA22" s="117"/>
      <c r="AB22" s="117"/>
      <c r="AC22" s="117"/>
      <c r="AD22" s="117"/>
      <c r="AE22" s="117"/>
      <c r="AF22" s="117"/>
      <c r="AG22" s="117"/>
      <c r="AH22" s="117"/>
    </row>
    <row r="23" spans="1:34" x14ac:dyDescent="0.25">
      <c r="A23" s="5" t="s">
        <v>235</v>
      </c>
      <c r="B23" s="6">
        <f>+B5/$B$18</f>
        <v>8.5417554404862817E-2</v>
      </c>
      <c r="C23" s="6">
        <f>+C5/$C$18</f>
        <v>8.2834378232018641E-2</v>
      </c>
      <c r="D23" s="6">
        <f>+D5/$D$18</f>
        <v>7.8529540384265434E-2</v>
      </c>
      <c r="E23" s="6">
        <f>+E5/$E$18</f>
        <v>0.10906277394257796</v>
      </c>
      <c r="F23" s="6">
        <f>+F5/$F$18</f>
        <v>7.4331917899630492E-2</v>
      </c>
      <c r="G23" s="6">
        <f>+G5/$G$18</f>
        <v>0.12627608609874053</v>
      </c>
      <c r="H23" s="6">
        <f>+H5/$H$18</f>
        <v>8.5346976360527141E-2</v>
      </c>
      <c r="I23" s="6">
        <f>+I5/$I$18</f>
        <v>0.10966479515017637</v>
      </c>
      <c r="J23" s="6">
        <f>+J5/$J$18</f>
        <v>9.8783057501503027E-2</v>
      </c>
      <c r="K23" s="6">
        <f>+K5/$K$18</f>
        <v>8.8062089003481406E-2</v>
      </c>
      <c r="M23" s="7" t="s">
        <v>235</v>
      </c>
      <c r="N23" s="16">
        <f>+N5/$N$18</f>
        <v>0.17338996765265946</v>
      </c>
      <c r="O23" s="16">
        <f>+O5/$O$18</f>
        <v>7.1314683134897902E-2</v>
      </c>
      <c r="P23" s="16">
        <f>+P5/$P$18</f>
        <v>0.10541573809947409</v>
      </c>
      <c r="Q23" s="16">
        <f>+Q5/$Q$18</f>
        <v>0</v>
      </c>
      <c r="R23" s="16">
        <f>+R5/$R$18</f>
        <v>0.16940069319418005</v>
      </c>
      <c r="S23" s="16">
        <f>+S5/$S$18</f>
        <v>0.1109365963729583</v>
      </c>
      <c r="T23" s="16">
        <f>+T5/$T$18</f>
        <v>0.25979359078292663</v>
      </c>
      <c r="U23" s="16">
        <f>+U5/$U$18</f>
        <v>0.2767319110577629</v>
      </c>
      <c r="V23" s="16">
        <f>+V5/$V$18</f>
        <v>0.22935917354794177</v>
      </c>
      <c r="W23" s="16">
        <f>+W5/$W$18</f>
        <v>0.18816495610684145</v>
      </c>
      <c r="X23" s="16">
        <f>+X5/$X$18</f>
        <v>0.17990317361857094</v>
      </c>
      <c r="Y23" s="16">
        <f>+Y5/$Y$18</f>
        <v>0.14047933210104294</v>
      </c>
      <c r="Z23" s="16">
        <f>+Z5/$Z$18</f>
        <v>0.16310600799871558</v>
      </c>
      <c r="AA23" s="16">
        <f>+AA5/$AA$18</f>
        <v>0.22186266182839173</v>
      </c>
      <c r="AB23" s="16">
        <f>+AB5/$AB$18</f>
        <v>0.19629996916546849</v>
      </c>
      <c r="AC23" s="16">
        <f>+AC5/$AC$18</f>
        <v>0.14000460790484306</v>
      </c>
      <c r="AD23" s="16">
        <f>+AD5/$AD$18</f>
        <v>0.15817978795137641</v>
      </c>
      <c r="AE23" s="16">
        <f>+AE5/$AE$18</f>
        <v>2.9652247223586291E-2</v>
      </c>
      <c r="AF23" s="16">
        <f>+AF5/$AF$18</f>
        <v>0.24048239745191502</v>
      </c>
      <c r="AG23" s="16">
        <f>+AG5/$AG$18</f>
        <v>1.7454929491248102E-2</v>
      </c>
      <c r="AH23" s="16">
        <f>+AH5/$AH$18</f>
        <v>0.18239619737955176</v>
      </c>
    </row>
    <row r="24" spans="1:34" x14ac:dyDescent="0.25">
      <c r="A24" s="7" t="s">
        <v>236</v>
      </c>
      <c r="B24" s="6">
        <f t="shared" ref="B24:B36" si="8">+B6/$B$18</f>
        <v>4.783020473062196E-3</v>
      </c>
      <c r="C24" s="6">
        <f t="shared" ref="C24:C36" si="9">+C6/$C$18</f>
        <v>8.0160304129833215E-3</v>
      </c>
      <c r="D24" s="6">
        <f t="shared" ref="D24:D36" si="10">+D6/$D$18</f>
        <v>6.071728810577927E-3</v>
      </c>
      <c r="E24" s="6">
        <f t="shared" ref="E24:E36" si="11">+E6/$E$18</f>
        <v>1.4600876530522089E-2</v>
      </c>
      <c r="F24" s="6">
        <f t="shared" ref="F24:F36" si="12">+F6/$F$18</f>
        <v>1.7769838647608789E-2</v>
      </c>
      <c r="G24" s="6">
        <f t="shared" ref="G24:G36" si="13">+G6/$G$18</f>
        <v>1.9482974094187817E-2</v>
      </c>
      <c r="H24" s="6">
        <f t="shared" ref="H24:H36" si="14">+H6/$H$18</f>
        <v>8.3906045653511837E-3</v>
      </c>
      <c r="I24" s="6">
        <f t="shared" ref="I24:I36" si="15">+I6/$I$18</f>
        <v>2.6946495682147803E-3</v>
      </c>
      <c r="J24" s="6">
        <f t="shared" ref="J24:J36" si="16">+J6/$J$18</f>
        <v>1.3110307569327306E-2</v>
      </c>
      <c r="K24" s="6">
        <f t="shared" ref="K24:K36" si="17">+K6/$K$18</f>
        <v>6.7426939389163823E-3</v>
      </c>
      <c r="M24" s="7" t="s">
        <v>236</v>
      </c>
      <c r="N24" s="16">
        <f t="shared" ref="N24:N36" si="18">+N6/$N$18</f>
        <v>1.3417144114075969E-3</v>
      </c>
      <c r="O24" s="16">
        <f t="shared" ref="O24:O36" si="19">+O6/$O$18</f>
        <v>2.9745541252751044E-3</v>
      </c>
      <c r="P24" s="16">
        <f t="shared" ref="P24:P36" si="20">+P6/$P$18</f>
        <v>6.2676352109951169E-3</v>
      </c>
      <c r="Q24" s="16">
        <f t="shared" ref="Q24:Q36" si="21">+Q6/$Q$18</f>
        <v>2.4905377105995178E-4</v>
      </c>
      <c r="R24" s="16">
        <f t="shared" ref="R24:R36" si="22">+R6/$R$18</f>
        <v>1.1929251000531646E-2</v>
      </c>
      <c r="S24" s="16">
        <f t="shared" ref="S24:S36" si="23">+S6/$S$18</f>
        <v>1.7374596644286191E-3</v>
      </c>
      <c r="T24" s="16">
        <f t="shared" ref="T24:T36" si="24">+T6/$T$18</f>
        <v>1.1756155789378246E-3</v>
      </c>
      <c r="U24" s="16">
        <f t="shared" ref="U24:U36" si="25">+U6/$U$18</f>
        <v>4.1143290594292748E-3</v>
      </c>
      <c r="V24" s="16">
        <f t="shared" ref="V24:V36" si="26">+V6/$V$18</f>
        <v>1.4134554338686161E-5</v>
      </c>
      <c r="W24" s="16">
        <f t="shared" ref="W24:W36" si="27">+W6/$W$18</f>
        <v>1.0776357257665969E-2</v>
      </c>
      <c r="X24" s="16">
        <f t="shared" ref="X24:X36" si="28">+X6/$X$18</f>
        <v>1.4590608299857222E-2</v>
      </c>
      <c r="Y24" s="16">
        <f t="shared" ref="Y24:Y36" si="29">+Y6/$Y$18</f>
        <v>4.5462148106237086E-3</v>
      </c>
      <c r="Z24" s="16">
        <f t="shared" ref="Z24:Z36" si="30">+Z6/$Z$18</f>
        <v>3.9964677132830386E-3</v>
      </c>
      <c r="AA24" s="16">
        <f t="shared" ref="AA24:AA36" si="31">+AA6/$AA$18</f>
        <v>0</v>
      </c>
      <c r="AB24" s="16">
        <f t="shared" ref="AB24:AB36" si="32">+AB6/$AB$18</f>
        <v>0</v>
      </c>
      <c r="AC24" s="16">
        <f t="shared" ref="AC24:AC36" si="33">+AC6/$AC$18</f>
        <v>8.4806450533702639E-4</v>
      </c>
      <c r="AD24" s="16">
        <f t="shared" ref="AD24:AD36" si="34">+AD6/$AD$18</f>
        <v>5.560110375084336E-3</v>
      </c>
      <c r="AE24" s="16">
        <f t="shared" ref="AE24:AE36" si="35">+AE6/$AE$18</f>
        <v>6.3982898430697032E-3</v>
      </c>
      <c r="AF24" s="16">
        <f t="shared" ref="AF24:AF36" si="36">+AF6/$AF$18</f>
        <v>1.1391325394646515E-3</v>
      </c>
      <c r="AG24" s="16">
        <f t="shared" ref="AG24:AG36" si="37">+AG6/$AG$18</f>
        <v>4.0316557394958442E-3</v>
      </c>
      <c r="AH24" s="16">
        <f t="shared" ref="AH24:AH36" si="38">+AH6/$AH$18</f>
        <v>3.6426902035927326E-3</v>
      </c>
    </row>
    <row r="25" spans="1:34" x14ac:dyDescent="0.25">
      <c r="A25" s="7" t="s">
        <v>237</v>
      </c>
      <c r="B25" s="6">
        <f t="shared" si="8"/>
        <v>3.6487783969568713E-2</v>
      </c>
      <c r="C25" s="6">
        <f t="shared" si="9"/>
        <v>0.10983879904429121</v>
      </c>
      <c r="D25" s="6">
        <f t="shared" si="10"/>
        <v>0.11115734066004956</v>
      </c>
      <c r="E25" s="6">
        <f t="shared" si="11"/>
        <v>2.9105577633635488E-2</v>
      </c>
      <c r="F25" s="6">
        <f t="shared" si="12"/>
        <v>2.9469613932864968E-2</v>
      </c>
      <c r="G25" s="6">
        <f t="shared" si="13"/>
        <v>3.6666150448715441E-2</v>
      </c>
      <c r="H25" s="6">
        <f t="shared" si="14"/>
        <v>0.1337292058368181</v>
      </c>
      <c r="I25" s="6">
        <f t="shared" si="15"/>
        <v>8.991354406668263E-2</v>
      </c>
      <c r="J25" s="6">
        <f t="shared" si="16"/>
        <v>2.6072630426059121E-2</v>
      </c>
      <c r="K25" s="6">
        <f t="shared" si="17"/>
        <v>9.7578310696943074E-2</v>
      </c>
      <c r="M25" s="7" t="s">
        <v>237</v>
      </c>
      <c r="N25" s="16">
        <f t="shared" si="18"/>
        <v>0.14334545629112169</v>
      </c>
      <c r="O25" s="16">
        <f t="shared" si="19"/>
        <v>0.1271918067797364</v>
      </c>
      <c r="P25" s="16">
        <f t="shared" si="20"/>
        <v>0.1894093566162369</v>
      </c>
      <c r="Q25" s="16">
        <f t="shared" si="21"/>
        <v>8.6176112586335715E-2</v>
      </c>
      <c r="R25" s="16">
        <f t="shared" si="22"/>
        <v>8.9539715356450833E-2</v>
      </c>
      <c r="S25" s="16">
        <f t="shared" si="23"/>
        <v>0.19835982377683864</v>
      </c>
      <c r="T25" s="16">
        <f t="shared" si="24"/>
        <v>0.15525624453379927</v>
      </c>
      <c r="U25" s="16">
        <f t="shared" si="25"/>
        <v>0.12261021902749254</v>
      </c>
      <c r="V25" s="16">
        <f t="shared" si="26"/>
        <v>7.0746581489119165E-2</v>
      </c>
      <c r="W25" s="16">
        <f t="shared" si="27"/>
        <v>0.2210981951826603</v>
      </c>
      <c r="X25" s="16">
        <f t="shared" si="28"/>
        <v>0.27053067912744078</v>
      </c>
      <c r="Y25" s="16">
        <f t="shared" si="29"/>
        <v>9.996575339890533E-2</v>
      </c>
      <c r="Z25" s="16">
        <f t="shared" si="30"/>
        <v>0.15702628000795099</v>
      </c>
      <c r="AA25" s="16">
        <f t="shared" si="31"/>
        <v>0.10804643855717756</v>
      </c>
      <c r="AB25" s="16">
        <f t="shared" si="32"/>
        <v>9.9019232776832694E-2</v>
      </c>
      <c r="AC25" s="16">
        <f t="shared" si="33"/>
        <v>0.21149121717804131</v>
      </c>
      <c r="AD25" s="16">
        <f t="shared" si="34"/>
        <v>0.17456779909216008</v>
      </c>
      <c r="AE25" s="16">
        <f t="shared" si="35"/>
        <v>0.2959680977326361</v>
      </c>
      <c r="AF25" s="16">
        <f t="shared" si="36"/>
        <v>4.914494063507311E-2</v>
      </c>
      <c r="AG25" s="16">
        <f t="shared" si="37"/>
        <v>8.5118209866320127E-2</v>
      </c>
      <c r="AH25" s="16">
        <f t="shared" si="38"/>
        <v>0.13640709163476758</v>
      </c>
    </row>
    <row r="26" spans="1:34" x14ac:dyDescent="0.25">
      <c r="A26" s="7" t="s">
        <v>238</v>
      </c>
      <c r="B26" s="6">
        <f t="shared" si="8"/>
        <v>0.12200556809472687</v>
      </c>
      <c r="C26" s="6">
        <f t="shared" si="9"/>
        <v>0.22716045153684797</v>
      </c>
      <c r="D26" s="6">
        <f t="shared" si="10"/>
        <v>0.16795922520573631</v>
      </c>
      <c r="E26" s="6">
        <f t="shared" si="11"/>
        <v>0.29803018258168174</v>
      </c>
      <c r="F26" s="6">
        <f t="shared" si="12"/>
        <v>9.4146520799471972E-2</v>
      </c>
      <c r="G26" s="6">
        <f t="shared" si="13"/>
        <v>0.16555072950415417</v>
      </c>
      <c r="H26" s="6">
        <f t="shared" si="14"/>
        <v>7.9681477351918661E-2</v>
      </c>
      <c r="I26" s="6">
        <f t="shared" si="15"/>
        <v>0.12766926388322838</v>
      </c>
      <c r="J26" s="6">
        <f t="shared" si="16"/>
        <v>0.24079810505011442</v>
      </c>
      <c r="K26" s="6">
        <f t="shared" si="17"/>
        <v>0.15600761632697438</v>
      </c>
      <c r="M26" s="7" t="s">
        <v>238</v>
      </c>
      <c r="N26" s="16">
        <f t="shared" si="18"/>
        <v>6.0192327820347537E-2</v>
      </c>
      <c r="O26" s="16">
        <f t="shared" si="19"/>
        <v>0.23107392927038414</v>
      </c>
      <c r="P26" s="16">
        <f t="shared" si="20"/>
        <v>9.6452401231118409E-2</v>
      </c>
      <c r="Q26" s="16">
        <f t="shared" si="21"/>
        <v>5.4511205665797903E-3</v>
      </c>
      <c r="R26" s="16">
        <f t="shared" si="22"/>
        <v>0.10257614037056877</v>
      </c>
      <c r="S26" s="16">
        <f t="shared" si="23"/>
        <v>0.10265908915954038</v>
      </c>
      <c r="T26" s="16">
        <f t="shared" si="24"/>
        <v>0.11740224107184509</v>
      </c>
      <c r="U26" s="16">
        <f t="shared" si="25"/>
        <v>0.12019637629513789</v>
      </c>
      <c r="V26" s="16">
        <f t="shared" si="26"/>
        <v>0.109129405276315</v>
      </c>
      <c r="W26" s="16">
        <f t="shared" si="27"/>
        <v>9.3646001892355668E-2</v>
      </c>
      <c r="X26" s="16">
        <f t="shared" si="28"/>
        <v>5.3033888518568974E-2</v>
      </c>
      <c r="Y26" s="16">
        <f t="shared" si="29"/>
        <v>9.4056227375946579E-3</v>
      </c>
      <c r="Z26" s="16">
        <f t="shared" si="30"/>
        <v>5.4125275868702527E-2</v>
      </c>
      <c r="AA26" s="16">
        <f t="shared" si="31"/>
        <v>0.1122621649244806</v>
      </c>
      <c r="AB26" s="16">
        <f t="shared" si="32"/>
        <v>0.12320249283714317</v>
      </c>
      <c r="AC26" s="16">
        <f t="shared" si="33"/>
        <v>9.6716542667902916E-2</v>
      </c>
      <c r="AD26" s="16">
        <f t="shared" si="34"/>
        <v>0.12681330918231409</v>
      </c>
      <c r="AE26" s="16">
        <f t="shared" si="35"/>
        <v>1.8994872300106679E-2</v>
      </c>
      <c r="AF26" s="16">
        <f t="shared" si="36"/>
        <v>7.0608011297289441E-2</v>
      </c>
      <c r="AG26" s="16">
        <f t="shared" si="37"/>
        <v>1.0451083699641463E-2</v>
      </c>
      <c r="AH26" s="16">
        <f t="shared" si="38"/>
        <v>9.3265098291909987E-2</v>
      </c>
    </row>
    <row r="27" spans="1:34" x14ac:dyDescent="0.25">
      <c r="A27" s="7" t="s">
        <v>239</v>
      </c>
      <c r="B27" s="6">
        <f t="shared" si="8"/>
        <v>0.1204066606338112</v>
      </c>
      <c r="C27" s="6">
        <f t="shared" si="9"/>
        <v>2.3092242635941024E-2</v>
      </c>
      <c r="D27" s="6">
        <f t="shared" si="10"/>
        <v>2.3951895537504601E-2</v>
      </c>
      <c r="E27" s="6">
        <f t="shared" si="11"/>
        <v>0</v>
      </c>
      <c r="F27" s="6">
        <f t="shared" si="12"/>
        <v>3.1827152199757603E-3</v>
      </c>
      <c r="G27" s="6">
        <f t="shared" si="13"/>
        <v>9.6503583216226688E-4</v>
      </c>
      <c r="H27" s="6">
        <f t="shared" si="14"/>
        <v>3.4934965816222699E-2</v>
      </c>
      <c r="I27" s="6">
        <f t="shared" si="15"/>
        <v>6.4840298280120237E-2</v>
      </c>
      <c r="J27" s="6">
        <f t="shared" si="16"/>
        <v>0</v>
      </c>
      <c r="K27" s="6">
        <f t="shared" si="17"/>
        <v>3.3129731231313242E-2</v>
      </c>
      <c r="M27" s="7" t="s">
        <v>239</v>
      </c>
      <c r="N27" s="16">
        <f t="shared" si="18"/>
        <v>1.3637397693437028E-3</v>
      </c>
      <c r="O27" s="16">
        <f t="shared" si="19"/>
        <v>3.6531259293837361E-2</v>
      </c>
      <c r="P27" s="16">
        <f t="shared" si="20"/>
        <v>2.8017783511648582E-2</v>
      </c>
      <c r="Q27" s="16">
        <f t="shared" si="21"/>
        <v>5.1277014441610924E-2</v>
      </c>
      <c r="R27" s="16">
        <f t="shared" si="22"/>
        <v>2.2879980297531327E-2</v>
      </c>
      <c r="S27" s="16">
        <f t="shared" si="23"/>
        <v>7.5729804980342222E-2</v>
      </c>
      <c r="T27" s="16">
        <f t="shared" si="24"/>
        <v>5.1279035442514942E-2</v>
      </c>
      <c r="U27" s="16">
        <f t="shared" si="25"/>
        <v>6.4905562261997909E-2</v>
      </c>
      <c r="V27" s="16">
        <f t="shared" si="26"/>
        <v>9.1611839754525928E-2</v>
      </c>
      <c r="W27" s="16">
        <f t="shared" si="27"/>
        <v>3.9541461046739002E-2</v>
      </c>
      <c r="X27" s="16">
        <f t="shared" si="28"/>
        <v>4.4422899740129008E-2</v>
      </c>
      <c r="Y27" s="16">
        <f t="shared" si="29"/>
        <v>3.5708365913975505E-2</v>
      </c>
      <c r="Z27" s="16">
        <f t="shared" si="30"/>
        <v>4.8993999151147875E-2</v>
      </c>
      <c r="AA27" s="16">
        <f t="shared" si="31"/>
        <v>6.868532852548781E-2</v>
      </c>
      <c r="AB27" s="16">
        <f t="shared" si="32"/>
        <v>5.4495766665693168E-2</v>
      </c>
      <c r="AC27" s="16">
        <f t="shared" si="33"/>
        <v>0.13277860246524517</v>
      </c>
      <c r="AD27" s="16">
        <f t="shared" si="34"/>
        <v>5.1859994264790793E-2</v>
      </c>
      <c r="AE27" s="16">
        <f t="shared" si="35"/>
        <v>0.14403765957676079</v>
      </c>
      <c r="AF27" s="16">
        <f t="shared" si="36"/>
        <v>0.12428052715723076</v>
      </c>
      <c r="AG27" s="16">
        <f t="shared" si="37"/>
        <v>0.78983202494265181</v>
      </c>
      <c r="AH27" s="16">
        <f t="shared" si="38"/>
        <v>6.4876452482771366E-2</v>
      </c>
    </row>
    <row r="28" spans="1:34" x14ac:dyDescent="0.25">
      <c r="A28" s="7" t="s">
        <v>240</v>
      </c>
      <c r="B28" s="6">
        <f t="shared" si="8"/>
        <v>0.27280291383907934</v>
      </c>
      <c r="C28" s="6">
        <f t="shared" si="9"/>
        <v>0.34560343598161286</v>
      </c>
      <c r="D28" s="6">
        <f t="shared" si="10"/>
        <v>0.30706820452394634</v>
      </c>
      <c r="E28" s="6">
        <f t="shared" si="11"/>
        <v>0.18925250582531081</v>
      </c>
      <c r="F28" s="6">
        <f t="shared" si="12"/>
        <v>0.18126702891457502</v>
      </c>
      <c r="G28" s="6">
        <f t="shared" si="13"/>
        <v>0.18574155465872894</v>
      </c>
      <c r="H28" s="6">
        <f t="shared" si="14"/>
        <v>0.31178309028308243</v>
      </c>
      <c r="I28" s="6">
        <f t="shared" si="15"/>
        <v>0.35023059653999372</v>
      </c>
      <c r="J28" s="6">
        <f t="shared" si="16"/>
        <v>0.34760421971761651</v>
      </c>
      <c r="K28" s="6">
        <f t="shared" si="17"/>
        <v>0.30331564006049921</v>
      </c>
      <c r="M28" s="7" t="s">
        <v>240</v>
      </c>
      <c r="N28" s="16">
        <f t="shared" si="18"/>
        <v>0.31857073134366459</v>
      </c>
      <c r="O28" s="16">
        <f t="shared" si="19"/>
        <v>0.33536096856111947</v>
      </c>
      <c r="P28" s="16">
        <f t="shared" si="20"/>
        <v>0.31828745453891205</v>
      </c>
      <c r="Q28" s="16">
        <f t="shared" si="21"/>
        <v>0.33760115617074565</v>
      </c>
      <c r="R28" s="16">
        <f t="shared" si="22"/>
        <v>0.4565744462188247</v>
      </c>
      <c r="S28" s="16">
        <f t="shared" si="23"/>
        <v>0.30555192670201126</v>
      </c>
      <c r="T28" s="16">
        <f t="shared" si="24"/>
        <v>0.41000458022694941</v>
      </c>
      <c r="U28" s="16">
        <f t="shared" si="25"/>
        <v>0.37220429409684769</v>
      </c>
      <c r="V28" s="16">
        <f t="shared" si="26"/>
        <v>0.21111836965661354</v>
      </c>
      <c r="W28" s="16">
        <f t="shared" si="27"/>
        <v>0.33058591636453927</v>
      </c>
      <c r="X28" s="16">
        <f t="shared" si="28"/>
        <v>0.14317124369950637</v>
      </c>
      <c r="Y28" s="16">
        <f t="shared" si="29"/>
        <v>0.44465301307246907</v>
      </c>
      <c r="Z28" s="16">
        <f t="shared" si="30"/>
        <v>0.22337971456182423</v>
      </c>
      <c r="AA28" s="16">
        <f t="shared" si="31"/>
        <v>0.22497499340524951</v>
      </c>
      <c r="AB28" s="16">
        <f t="shared" si="32"/>
        <v>0.24535157739362531</v>
      </c>
      <c r="AC28" s="16">
        <f t="shared" si="33"/>
        <v>0.23955018448163162</v>
      </c>
      <c r="AD28" s="16">
        <f t="shared" si="34"/>
        <v>0.30123760764026442</v>
      </c>
      <c r="AE28" s="16">
        <f t="shared" si="35"/>
        <v>0.25300934356923421</v>
      </c>
      <c r="AF28" s="16">
        <f t="shared" si="36"/>
        <v>0.22586987948864667</v>
      </c>
      <c r="AG28" s="16">
        <f t="shared" si="37"/>
        <v>1.4939049622142632E-2</v>
      </c>
      <c r="AH28" s="16">
        <f t="shared" si="38"/>
        <v>0.27621775865872034</v>
      </c>
    </row>
    <row r="29" spans="1:34" x14ac:dyDescent="0.25">
      <c r="A29" s="7" t="s">
        <v>241</v>
      </c>
      <c r="B29" s="6">
        <f t="shared" si="8"/>
        <v>0</v>
      </c>
      <c r="C29" s="6">
        <f t="shared" si="9"/>
        <v>0</v>
      </c>
      <c r="D29" s="6">
        <f t="shared" si="10"/>
        <v>0</v>
      </c>
      <c r="E29" s="6">
        <f t="shared" si="11"/>
        <v>2.3415957223313074E-2</v>
      </c>
      <c r="F29" s="6">
        <f t="shared" si="12"/>
        <v>9.3240478708396454E-2</v>
      </c>
      <c r="G29" s="6">
        <f t="shared" si="13"/>
        <v>2.8271584713837762E-2</v>
      </c>
      <c r="H29" s="6">
        <f t="shared" si="14"/>
        <v>1.0560640874095945E-2</v>
      </c>
      <c r="I29" s="6">
        <f t="shared" si="15"/>
        <v>0</v>
      </c>
      <c r="J29" s="6">
        <f t="shared" si="16"/>
        <v>6.8131680986161888E-2</v>
      </c>
      <c r="K29" s="6">
        <f t="shared" si="17"/>
        <v>5.3919564819324842E-3</v>
      </c>
      <c r="M29" s="7" t="s">
        <v>241</v>
      </c>
      <c r="N29" s="16">
        <f t="shared" si="18"/>
        <v>1.8477025601321754E-2</v>
      </c>
      <c r="O29" s="16">
        <f t="shared" si="19"/>
        <v>0</v>
      </c>
      <c r="P29" s="16">
        <f t="shared" si="20"/>
        <v>0</v>
      </c>
      <c r="Q29" s="16">
        <f t="shared" si="21"/>
        <v>0</v>
      </c>
      <c r="R29" s="16">
        <f t="shared" si="22"/>
        <v>1.7690118550535681E-2</v>
      </c>
      <c r="S29" s="16">
        <f t="shared" si="23"/>
        <v>8.5693642824747562E-2</v>
      </c>
      <c r="T29" s="16">
        <f t="shared" si="24"/>
        <v>5.0886923630268184E-3</v>
      </c>
      <c r="U29" s="16">
        <f t="shared" si="25"/>
        <v>2.5413694213583065E-2</v>
      </c>
      <c r="V29" s="16">
        <f t="shared" si="26"/>
        <v>1.3577592597967196E-2</v>
      </c>
      <c r="W29" s="16">
        <f t="shared" si="27"/>
        <v>2.8358472226579841E-2</v>
      </c>
      <c r="X29" s="16">
        <f t="shared" si="28"/>
        <v>0.17008976806072185</v>
      </c>
      <c r="Y29" s="16">
        <f t="shared" si="29"/>
        <v>2.9367480961607604E-2</v>
      </c>
      <c r="Z29" s="16">
        <f t="shared" si="30"/>
        <v>4.1138817446476399E-2</v>
      </c>
      <c r="AA29" s="16">
        <f t="shared" si="31"/>
        <v>0</v>
      </c>
      <c r="AB29" s="16">
        <f t="shared" si="32"/>
        <v>0</v>
      </c>
      <c r="AC29" s="16">
        <f t="shared" si="33"/>
        <v>5.4123201690113504E-2</v>
      </c>
      <c r="AD29" s="16">
        <f t="shared" si="34"/>
        <v>2.0416645390929976E-3</v>
      </c>
      <c r="AE29" s="16">
        <f t="shared" si="35"/>
        <v>0</v>
      </c>
      <c r="AF29" s="16">
        <f t="shared" si="36"/>
        <v>2.7625892025798734E-2</v>
      </c>
      <c r="AG29" s="16">
        <f t="shared" si="37"/>
        <v>0</v>
      </c>
      <c r="AH29" s="16">
        <f t="shared" si="38"/>
        <v>2.0865971300609694E-2</v>
      </c>
    </row>
    <row r="30" spans="1:34" x14ac:dyDescent="0.25">
      <c r="A30" s="7" t="s">
        <v>242</v>
      </c>
      <c r="B30" s="6">
        <f t="shared" si="8"/>
        <v>0.2611785248413615</v>
      </c>
      <c r="C30" s="6">
        <f t="shared" si="9"/>
        <v>4.5876987847510042E-2</v>
      </c>
      <c r="D30" s="6">
        <f t="shared" si="10"/>
        <v>0.10696075910641357</v>
      </c>
      <c r="E30" s="6">
        <f t="shared" si="11"/>
        <v>0.10154855297238062</v>
      </c>
      <c r="F30" s="6">
        <f t="shared" si="12"/>
        <v>0.19820750413056701</v>
      </c>
      <c r="G30" s="6">
        <f t="shared" si="13"/>
        <v>0.12430018283201621</v>
      </c>
      <c r="H30" s="6">
        <f t="shared" si="14"/>
        <v>0.11080237901128141</v>
      </c>
      <c r="I30" s="6">
        <f t="shared" si="15"/>
        <v>9.9111020964563742E-2</v>
      </c>
      <c r="J30" s="6">
        <f t="shared" si="16"/>
        <v>0</v>
      </c>
      <c r="K30" s="6">
        <f t="shared" si="17"/>
        <v>0.11262965073974485</v>
      </c>
      <c r="M30" s="7" t="s">
        <v>242</v>
      </c>
      <c r="N30" s="16">
        <f t="shared" si="18"/>
        <v>0.14348882068849492</v>
      </c>
      <c r="O30" s="16">
        <f t="shared" si="19"/>
        <v>4.641655104644752E-2</v>
      </c>
      <c r="P30" s="16">
        <f t="shared" si="20"/>
        <v>4.4144131450096255E-2</v>
      </c>
      <c r="Q30" s="16">
        <f t="shared" si="21"/>
        <v>0</v>
      </c>
      <c r="R30" s="16">
        <f t="shared" si="22"/>
        <v>8.9665899847120464E-2</v>
      </c>
      <c r="S30" s="16">
        <f t="shared" si="23"/>
        <v>0</v>
      </c>
      <c r="T30" s="16">
        <f t="shared" si="24"/>
        <v>0</v>
      </c>
      <c r="U30" s="16">
        <f t="shared" si="25"/>
        <v>0</v>
      </c>
      <c r="V30" s="16">
        <f t="shared" si="26"/>
        <v>0.12050899212135346</v>
      </c>
      <c r="W30" s="16">
        <f t="shared" si="27"/>
        <v>1.4670618290889644E-2</v>
      </c>
      <c r="X30" s="16">
        <f t="shared" si="28"/>
        <v>4.0220859144515932E-2</v>
      </c>
      <c r="Y30" s="16">
        <f t="shared" si="29"/>
        <v>0.13743484363923633</v>
      </c>
      <c r="Z30" s="16">
        <f t="shared" si="30"/>
        <v>6.3169302411970427E-2</v>
      </c>
      <c r="AA30" s="16">
        <f t="shared" si="31"/>
        <v>7.5712978366134373E-2</v>
      </c>
      <c r="AB30" s="16">
        <f t="shared" si="32"/>
        <v>0.12914400532980766</v>
      </c>
      <c r="AC30" s="16">
        <f t="shared" si="33"/>
        <v>4.1698942373938168E-2</v>
      </c>
      <c r="AD30" s="16">
        <f t="shared" si="34"/>
        <v>0.14302739412030388</v>
      </c>
      <c r="AE30" s="16">
        <f t="shared" si="35"/>
        <v>0</v>
      </c>
      <c r="AF30" s="16">
        <f t="shared" si="36"/>
        <v>0.12840921280139406</v>
      </c>
      <c r="AG30" s="16">
        <f t="shared" si="37"/>
        <v>1.9314496899192957E-2</v>
      </c>
      <c r="AH30" s="16">
        <f t="shared" si="38"/>
        <v>7.9400172029620519E-2</v>
      </c>
    </row>
    <row r="31" spans="1:34" x14ac:dyDescent="0.25">
      <c r="A31" s="8" t="s">
        <v>243</v>
      </c>
      <c r="B31" s="9">
        <f t="shared" si="8"/>
        <v>0.9030820262564726</v>
      </c>
      <c r="C31" s="9">
        <f t="shared" si="9"/>
        <v>0.84242232569120512</v>
      </c>
      <c r="D31" s="9">
        <f t="shared" si="10"/>
        <v>0.80169869422849371</v>
      </c>
      <c r="E31" s="9">
        <f t="shared" si="11"/>
        <v>0.76501642670942183</v>
      </c>
      <c r="F31" s="9">
        <f t="shared" si="12"/>
        <v>0.69161561825309048</v>
      </c>
      <c r="G31" s="9">
        <f t="shared" si="13"/>
        <v>0.68725429818254313</v>
      </c>
      <c r="H31" s="9">
        <f t="shared" si="14"/>
        <v>0.77522934009929756</v>
      </c>
      <c r="I31" s="9">
        <f t="shared" si="15"/>
        <v>0.84412416845297988</v>
      </c>
      <c r="J31" s="9">
        <f t="shared" si="16"/>
        <v>0.79450000125078224</v>
      </c>
      <c r="K31" s="9">
        <f t="shared" si="17"/>
        <v>0.8028576884798051</v>
      </c>
      <c r="M31" s="8" t="s">
        <v>243</v>
      </c>
      <c r="N31" s="17">
        <f t="shared" si="18"/>
        <v>0.86016978357836127</v>
      </c>
      <c r="O31" s="17">
        <f t="shared" si="19"/>
        <v>0.85086375221169797</v>
      </c>
      <c r="P31" s="17">
        <f t="shared" si="20"/>
        <v>0.78799450065848142</v>
      </c>
      <c r="Q31" s="17">
        <f t="shared" si="21"/>
        <v>0.48075445753633206</v>
      </c>
      <c r="R31" s="17">
        <f t="shared" si="22"/>
        <v>0.96025624483574346</v>
      </c>
      <c r="S31" s="17">
        <f t="shared" si="23"/>
        <v>0.88066834348086698</v>
      </c>
      <c r="T31" s="17">
        <f t="shared" si="24"/>
        <v>1</v>
      </c>
      <c r="U31" s="17">
        <f t="shared" si="25"/>
        <v>0.98617638601225122</v>
      </c>
      <c r="V31" s="17">
        <f t="shared" si="26"/>
        <v>0.8460660889981747</v>
      </c>
      <c r="W31" s="17">
        <f t="shared" si="27"/>
        <v>0.9268419783682712</v>
      </c>
      <c r="X31" s="17">
        <f t="shared" si="28"/>
        <v>0.91596312020931103</v>
      </c>
      <c r="Y31" s="17">
        <f t="shared" si="29"/>
        <v>0.90156062663545511</v>
      </c>
      <c r="Z31" s="17">
        <f t="shared" si="30"/>
        <v>0.75493586516007105</v>
      </c>
      <c r="AA31" s="17">
        <f t="shared" si="31"/>
        <v>0.81154456560692168</v>
      </c>
      <c r="AB31" s="17">
        <f t="shared" si="32"/>
        <v>0.84751304416857054</v>
      </c>
      <c r="AC31" s="17">
        <f t="shared" si="33"/>
        <v>0.91721136326705277</v>
      </c>
      <c r="AD31" s="17">
        <f t="shared" si="34"/>
        <v>0.96328766716538705</v>
      </c>
      <c r="AE31" s="17">
        <f t="shared" si="35"/>
        <v>0.74806051024539377</v>
      </c>
      <c r="AF31" s="17">
        <f t="shared" si="36"/>
        <v>0.86755999339681245</v>
      </c>
      <c r="AG31" s="17">
        <f t="shared" si="37"/>
        <v>0.94114145026069285</v>
      </c>
      <c r="AH31" s="17">
        <f t="shared" si="38"/>
        <v>0.8570714319815439</v>
      </c>
    </row>
    <row r="32" spans="1:34" x14ac:dyDescent="0.25">
      <c r="A32" s="7" t="s">
        <v>244</v>
      </c>
      <c r="B32" s="6">
        <f t="shared" si="8"/>
        <v>5.3363919207919198E-2</v>
      </c>
      <c r="C32" s="6">
        <f t="shared" si="9"/>
        <v>7.0583716797968099E-2</v>
      </c>
      <c r="D32" s="6">
        <f t="shared" si="10"/>
        <v>6.9454755880145172E-2</v>
      </c>
      <c r="E32" s="6">
        <f t="shared" si="11"/>
        <v>0.16893848742896078</v>
      </c>
      <c r="F32" s="6">
        <f t="shared" si="12"/>
        <v>3.467759322874555E-2</v>
      </c>
      <c r="G32" s="6">
        <f t="shared" si="13"/>
        <v>0.17130009023347259</v>
      </c>
      <c r="H32" s="6">
        <f t="shared" si="14"/>
        <v>6.7013888347305636E-2</v>
      </c>
      <c r="I32" s="6">
        <f t="shared" si="15"/>
        <v>0.10062632977139148</v>
      </c>
      <c r="J32" s="6">
        <f t="shared" si="16"/>
        <v>0.1515483139675447</v>
      </c>
      <c r="K32" s="6">
        <f t="shared" si="17"/>
        <v>8.1150080079974179E-2</v>
      </c>
      <c r="M32" s="7" t="s">
        <v>244</v>
      </c>
      <c r="N32" s="16">
        <f t="shared" si="18"/>
        <v>3.9951441161442489E-2</v>
      </c>
      <c r="O32" s="16">
        <f t="shared" si="19"/>
        <v>5.4585427192861635E-2</v>
      </c>
      <c r="P32" s="16">
        <f t="shared" si="20"/>
        <v>0.12188381060122482</v>
      </c>
      <c r="Q32" s="16">
        <f t="shared" si="21"/>
        <v>0.50553355385700105</v>
      </c>
      <c r="R32" s="16">
        <f t="shared" si="22"/>
        <v>1.5438678070581137E-2</v>
      </c>
      <c r="S32" s="16">
        <f t="shared" si="23"/>
        <v>0.11933165651913304</v>
      </c>
      <c r="T32" s="16">
        <f t="shared" si="24"/>
        <v>0</v>
      </c>
      <c r="U32" s="16">
        <f t="shared" si="25"/>
        <v>0</v>
      </c>
      <c r="V32" s="16">
        <f t="shared" si="26"/>
        <v>9.75596300703577E-2</v>
      </c>
      <c r="W32" s="16">
        <f t="shared" si="27"/>
        <v>4.0707945008148547E-2</v>
      </c>
      <c r="X32" s="16">
        <f t="shared" si="28"/>
        <v>4.9854556997434567E-2</v>
      </c>
      <c r="Y32" s="16">
        <f t="shared" si="29"/>
        <v>1.3895547651814335E-2</v>
      </c>
      <c r="Z32" s="16">
        <f t="shared" si="30"/>
        <v>0.156557109640167</v>
      </c>
      <c r="AA32" s="16">
        <f t="shared" si="31"/>
        <v>8.1262293838231137E-2</v>
      </c>
      <c r="AB32" s="16">
        <f t="shared" si="32"/>
        <v>5.5764242173216488E-2</v>
      </c>
      <c r="AC32" s="16">
        <f t="shared" si="33"/>
        <v>5.2806453934370418E-2</v>
      </c>
      <c r="AD32" s="16">
        <f t="shared" si="34"/>
        <v>2.1096875669976306E-3</v>
      </c>
      <c r="AE32" s="16">
        <f t="shared" si="35"/>
        <v>0.23582231773266688</v>
      </c>
      <c r="AF32" s="16">
        <f t="shared" si="36"/>
        <v>6.5821169372874314E-2</v>
      </c>
      <c r="AG32" s="16">
        <f t="shared" si="37"/>
        <v>2.9335046292084634E-2</v>
      </c>
      <c r="AH32" s="16">
        <f t="shared" si="38"/>
        <v>7.9204056669489514E-2</v>
      </c>
    </row>
    <row r="33" spans="1:34" x14ac:dyDescent="0.25">
      <c r="A33" s="7" t="s">
        <v>245</v>
      </c>
      <c r="B33" s="6">
        <f t="shared" si="8"/>
        <v>3.9817749544148004E-2</v>
      </c>
      <c r="C33" s="6">
        <f t="shared" si="9"/>
        <v>8.6993957510826822E-2</v>
      </c>
      <c r="D33" s="6">
        <f t="shared" si="10"/>
        <v>0.12820931919349352</v>
      </c>
      <c r="E33" s="6">
        <f t="shared" si="11"/>
        <v>6.1655575059134493E-2</v>
      </c>
      <c r="F33" s="6">
        <f t="shared" si="12"/>
        <v>3.7265167474014364E-2</v>
      </c>
      <c r="G33" s="6">
        <f t="shared" si="13"/>
        <v>6.9378890925997458E-2</v>
      </c>
      <c r="H33" s="6">
        <f t="shared" si="14"/>
        <v>6.8228407609230587E-2</v>
      </c>
      <c r="I33" s="6">
        <f t="shared" si="15"/>
        <v>5.524950177562863E-2</v>
      </c>
      <c r="J33" s="6">
        <f t="shared" si="16"/>
        <v>5.395148858052936E-2</v>
      </c>
      <c r="K33" s="6">
        <f t="shared" si="17"/>
        <v>0.1007056141488982</v>
      </c>
      <c r="M33" s="7" t="s">
        <v>245</v>
      </c>
      <c r="N33" s="16">
        <f t="shared" si="18"/>
        <v>9.3230618723691469E-2</v>
      </c>
      <c r="O33" s="16">
        <f t="shared" si="19"/>
        <v>5.9489545755961722E-2</v>
      </c>
      <c r="P33" s="16">
        <f t="shared" si="20"/>
        <v>6.761687963286471E-2</v>
      </c>
      <c r="Q33" s="16">
        <f t="shared" si="21"/>
        <v>3.0728324429368701E-3</v>
      </c>
      <c r="R33" s="16">
        <f t="shared" si="22"/>
        <v>2.4269550516137533E-2</v>
      </c>
      <c r="S33" s="16">
        <f t="shared" si="23"/>
        <v>0</v>
      </c>
      <c r="T33" s="16">
        <f t="shared" si="24"/>
        <v>0</v>
      </c>
      <c r="U33" s="16">
        <f t="shared" si="25"/>
        <v>4.1898052542289257E-3</v>
      </c>
      <c r="V33" s="16">
        <f t="shared" si="26"/>
        <v>5.6374280931467562E-2</v>
      </c>
      <c r="W33" s="16">
        <f t="shared" si="27"/>
        <v>3.2450076623580265E-2</v>
      </c>
      <c r="X33" s="16">
        <f t="shared" si="28"/>
        <v>3.418232279325438E-2</v>
      </c>
      <c r="Y33" s="16">
        <f t="shared" si="29"/>
        <v>8.4391499237347095E-2</v>
      </c>
      <c r="Z33" s="16">
        <f t="shared" si="30"/>
        <v>4.621588887935469E-2</v>
      </c>
      <c r="AA33" s="16">
        <f t="shared" si="31"/>
        <v>3.2688497295381293E-2</v>
      </c>
      <c r="AB33" s="16">
        <f t="shared" si="32"/>
        <v>3.5440913631525253E-2</v>
      </c>
      <c r="AC33" s="16">
        <f t="shared" si="33"/>
        <v>1.9133501117992509E-2</v>
      </c>
      <c r="AD33" s="16">
        <f t="shared" si="34"/>
        <v>3.4602645267615334E-2</v>
      </c>
      <c r="AE33" s="16">
        <f t="shared" si="35"/>
        <v>0</v>
      </c>
      <c r="AF33" s="16">
        <f t="shared" si="36"/>
        <v>6.6618837230313255E-2</v>
      </c>
      <c r="AG33" s="16">
        <f t="shared" si="37"/>
        <v>2.6343562919423285E-2</v>
      </c>
      <c r="AH33" s="16">
        <f t="shared" si="38"/>
        <v>4.9171834504717564E-2</v>
      </c>
    </row>
    <row r="34" spans="1:34" x14ac:dyDescent="0.25">
      <c r="A34" s="7" t="s">
        <v>246</v>
      </c>
      <c r="B34" s="6">
        <f t="shared" si="8"/>
        <v>3.7363049914601468E-3</v>
      </c>
      <c r="C34" s="6">
        <f t="shared" si="9"/>
        <v>0</v>
      </c>
      <c r="D34" s="6">
        <f t="shared" si="10"/>
        <v>6.3723069786759013E-4</v>
      </c>
      <c r="E34" s="6">
        <f t="shared" si="11"/>
        <v>4.3895108024829439E-3</v>
      </c>
      <c r="F34" s="6">
        <f t="shared" si="12"/>
        <v>0.23644162104414962</v>
      </c>
      <c r="G34" s="6">
        <f t="shared" si="13"/>
        <v>7.2066720657986805E-2</v>
      </c>
      <c r="H34" s="6">
        <f t="shared" si="14"/>
        <v>8.9528363944166175E-2</v>
      </c>
      <c r="I34" s="6">
        <f t="shared" si="15"/>
        <v>0</v>
      </c>
      <c r="J34" s="6">
        <f t="shared" si="16"/>
        <v>1.9620114364665625E-7</v>
      </c>
      <c r="K34" s="6">
        <f t="shared" si="17"/>
        <v>1.5286617291322637E-2</v>
      </c>
      <c r="M34" s="7" t="s">
        <v>246</v>
      </c>
      <c r="N34" s="16">
        <f t="shared" si="18"/>
        <v>6.6481565365048454E-3</v>
      </c>
      <c r="O34" s="16">
        <f t="shared" si="19"/>
        <v>3.5061274839478788E-2</v>
      </c>
      <c r="P34" s="16">
        <f t="shared" si="20"/>
        <v>2.250480910742908E-2</v>
      </c>
      <c r="Q34" s="16">
        <f t="shared" si="21"/>
        <v>1.0639156163730054E-2</v>
      </c>
      <c r="R34" s="16">
        <f t="shared" si="22"/>
        <v>3.5526577537882906E-5</v>
      </c>
      <c r="S34" s="16">
        <f t="shared" si="23"/>
        <v>0</v>
      </c>
      <c r="T34" s="16">
        <f t="shared" si="24"/>
        <v>0</v>
      </c>
      <c r="U34" s="16">
        <f t="shared" si="25"/>
        <v>9.6338087335198323E-3</v>
      </c>
      <c r="V34" s="16">
        <f t="shared" si="26"/>
        <v>0</v>
      </c>
      <c r="W34" s="16">
        <f t="shared" si="27"/>
        <v>0</v>
      </c>
      <c r="X34" s="16">
        <f t="shared" si="28"/>
        <v>0</v>
      </c>
      <c r="Y34" s="16">
        <f t="shared" si="29"/>
        <v>1.5232647538342925E-4</v>
      </c>
      <c r="Z34" s="16">
        <f t="shared" si="30"/>
        <v>4.229113632040727E-2</v>
      </c>
      <c r="AA34" s="16">
        <f t="shared" si="31"/>
        <v>7.4504643259465958E-2</v>
      </c>
      <c r="AB34" s="16">
        <f t="shared" si="32"/>
        <v>6.128180002668776E-2</v>
      </c>
      <c r="AC34" s="16">
        <f t="shared" si="33"/>
        <v>1.0848681680584282E-2</v>
      </c>
      <c r="AD34" s="16">
        <f t="shared" si="34"/>
        <v>0</v>
      </c>
      <c r="AE34" s="16">
        <f t="shared" si="35"/>
        <v>1.6117172021939352E-2</v>
      </c>
      <c r="AF34" s="16">
        <f t="shared" si="36"/>
        <v>0</v>
      </c>
      <c r="AG34" s="16">
        <f t="shared" si="37"/>
        <v>3.1799405277991898E-3</v>
      </c>
      <c r="AH34" s="16">
        <f t="shared" si="38"/>
        <v>1.4552676844248987E-2</v>
      </c>
    </row>
    <row r="35" spans="1:34" x14ac:dyDescent="0.25">
      <c r="A35" s="8" t="s">
        <v>247</v>
      </c>
      <c r="B35" s="9">
        <f t="shared" si="8"/>
        <v>9.6917973743527355E-2</v>
      </c>
      <c r="C35" s="9">
        <f t="shared" si="9"/>
        <v>0.15757767430879493</v>
      </c>
      <c r="D35" s="9">
        <f t="shared" si="10"/>
        <v>0.19830130577150629</v>
      </c>
      <c r="E35" s="9">
        <f t="shared" si="11"/>
        <v>0.23498357329057823</v>
      </c>
      <c r="F35" s="9">
        <f t="shared" si="12"/>
        <v>0.30838438174690952</v>
      </c>
      <c r="G35" s="9">
        <f t="shared" si="13"/>
        <v>0.31274570181745687</v>
      </c>
      <c r="H35" s="9">
        <f t="shared" si="14"/>
        <v>0.22477065990070241</v>
      </c>
      <c r="I35" s="9">
        <f t="shared" si="15"/>
        <v>0.15587583154702012</v>
      </c>
      <c r="J35" s="9">
        <f t="shared" si="16"/>
        <v>0.2054999987492177</v>
      </c>
      <c r="K35" s="9">
        <f t="shared" si="17"/>
        <v>0.19714231152019501</v>
      </c>
      <c r="M35" s="8" t="s">
        <v>247</v>
      </c>
      <c r="N35" s="17">
        <f t="shared" si="18"/>
        <v>0.13983021642163881</v>
      </c>
      <c r="O35" s="17">
        <f t="shared" si="19"/>
        <v>0.14913624778830215</v>
      </c>
      <c r="P35" s="17">
        <f t="shared" si="20"/>
        <v>0.21200549934151861</v>
      </c>
      <c r="Q35" s="17">
        <f t="shared" si="21"/>
        <v>0.51924554246366794</v>
      </c>
      <c r="R35" s="17">
        <f t="shared" si="22"/>
        <v>3.9743755164256558E-2</v>
      </c>
      <c r="S35" s="17">
        <f t="shared" si="23"/>
        <v>0.11933165651913304</v>
      </c>
      <c r="T35" s="17">
        <f t="shared" si="24"/>
        <v>0</v>
      </c>
      <c r="U35" s="17">
        <f t="shared" si="25"/>
        <v>1.3823613987748758E-2</v>
      </c>
      <c r="V35" s="17">
        <f t="shared" si="26"/>
        <v>0.15393391100182527</v>
      </c>
      <c r="W35" s="17">
        <f t="shared" si="27"/>
        <v>7.3158021631728812E-2</v>
      </c>
      <c r="X35" s="17">
        <f t="shared" si="28"/>
        <v>8.403687979068894E-2</v>
      </c>
      <c r="Y35" s="17">
        <f t="shared" si="29"/>
        <v>9.8439373364544863E-2</v>
      </c>
      <c r="Z35" s="17">
        <f t="shared" si="30"/>
        <v>0.24506413483992895</v>
      </c>
      <c r="AA35" s="17">
        <f t="shared" si="31"/>
        <v>0.18845543439307838</v>
      </c>
      <c r="AB35" s="17">
        <f t="shared" si="32"/>
        <v>0.15248695583142952</v>
      </c>
      <c r="AC35" s="17">
        <f t="shared" si="33"/>
        <v>8.2788636732947216E-2</v>
      </c>
      <c r="AD35" s="17">
        <f t="shared" si="34"/>
        <v>3.6712332834612962E-2</v>
      </c>
      <c r="AE35" s="17">
        <f t="shared" si="35"/>
        <v>0.25193948975460623</v>
      </c>
      <c r="AF35" s="17">
        <f t="shared" si="36"/>
        <v>0.13244000660318758</v>
      </c>
      <c r="AG35" s="17">
        <f t="shared" si="37"/>
        <v>5.8858549739307112E-2</v>
      </c>
      <c r="AH35" s="17">
        <f t="shared" si="38"/>
        <v>0.14292856801845605</v>
      </c>
    </row>
    <row r="36" spans="1:34" x14ac:dyDescent="0.25">
      <c r="A36" s="10" t="s">
        <v>3</v>
      </c>
      <c r="B36" s="9">
        <f t="shared" si="8"/>
        <v>1</v>
      </c>
      <c r="C36" s="9">
        <f t="shared" si="9"/>
        <v>1</v>
      </c>
      <c r="D36" s="9">
        <f t="shared" si="10"/>
        <v>1</v>
      </c>
      <c r="E36" s="9">
        <f t="shared" si="11"/>
        <v>1</v>
      </c>
      <c r="F36" s="9">
        <f t="shared" si="12"/>
        <v>1</v>
      </c>
      <c r="G36" s="9">
        <f t="shared" si="13"/>
        <v>1</v>
      </c>
      <c r="H36" s="9">
        <f t="shared" si="14"/>
        <v>1</v>
      </c>
      <c r="I36" s="9">
        <f t="shared" si="15"/>
        <v>1</v>
      </c>
      <c r="J36" s="9">
        <f t="shared" si="16"/>
        <v>1</v>
      </c>
      <c r="K36" s="9">
        <f t="shared" si="17"/>
        <v>1</v>
      </c>
      <c r="M36" s="10" t="s">
        <v>3</v>
      </c>
      <c r="N36" s="17">
        <f t="shared" si="18"/>
        <v>1</v>
      </c>
      <c r="O36" s="17">
        <f t="shared" si="19"/>
        <v>1</v>
      </c>
      <c r="P36" s="17">
        <f t="shared" si="20"/>
        <v>1</v>
      </c>
      <c r="Q36" s="17">
        <f t="shared" si="21"/>
        <v>1</v>
      </c>
      <c r="R36" s="17">
        <f t="shared" si="22"/>
        <v>1</v>
      </c>
      <c r="S36" s="17">
        <f t="shared" si="23"/>
        <v>1</v>
      </c>
      <c r="T36" s="17">
        <f t="shared" si="24"/>
        <v>1</v>
      </c>
      <c r="U36" s="17">
        <f t="shared" si="25"/>
        <v>1</v>
      </c>
      <c r="V36" s="17">
        <f t="shared" si="26"/>
        <v>1</v>
      </c>
      <c r="W36" s="17">
        <f t="shared" si="27"/>
        <v>1</v>
      </c>
      <c r="X36" s="17">
        <f t="shared" si="28"/>
        <v>1</v>
      </c>
      <c r="Y36" s="17">
        <f t="shared" si="29"/>
        <v>1</v>
      </c>
      <c r="Z36" s="17">
        <f t="shared" si="30"/>
        <v>1</v>
      </c>
      <c r="AA36" s="17">
        <f t="shared" si="31"/>
        <v>1</v>
      </c>
      <c r="AB36" s="17">
        <f t="shared" si="32"/>
        <v>1</v>
      </c>
      <c r="AC36" s="17">
        <f t="shared" si="33"/>
        <v>1</v>
      </c>
      <c r="AD36" s="17">
        <f t="shared" si="34"/>
        <v>1</v>
      </c>
      <c r="AE36" s="17">
        <f t="shared" si="35"/>
        <v>1</v>
      </c>
      <c r="AF36" s="17">
        <f t="shared" si="36"/>
        <v>1</v>
      </c>
      <c r="AG36" s="17">
        <f t="shared" si="37"/>
        <v>1</v>
      </c>
      <c r="AH36" s="17">
        <f t="shared" si="38"/>
        <v>1</v>
      </c>
    </row>
  </sheetData>
  <mergeCells count="8">
    <mergeCell ref="AH3:AH4"/>
    <mergeCell ref="M1:AH1"/>
    <mergeCell ref="M2:AH2"/>
    <mergeCell ref="M22:AH22"/>
    <mergeCell ref="A22:K22"/>
    <mergeCell ref="K3:K4"/>
    <mergeCell ref="A1:K1"/>
    <mergeCell ref="A2:K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0E4E6-E8C0-4CE9-8C61-49C993693915}">
  <dimension ref="A1:L36"/>
  <sheetViews>
    <sheetView zoomScaleNormal="100" workbookViewId="0">
      <selection sqref="A1:L1"/>
    </sheetView>
  </sheetViews>
  <sheetFormatPr baseColWidth="10" defaultRowHeight="13.2" x14ac:dyDescent="0.25"/>
  <cols>
    <col min="1" max="1" width="28.33203125" bestFit="1" customWidth="1"/>
    <col min="2" max="3" width="11.88671875" bestFit="1" customWidth="1"/>
    <col min="4" max="4" width="10.6640625" bestFit="1" customWidth="1"/>
    <col min="5" max="11" width="11.88671875" bestFit="1" customWidth="1"/>
    <col min="12" max="12" width="10.6640625" bestFit="1" customWidth="1"/>
  </cols>
  <sheetData>
    <row r="1" spans="1:12" ht="14.4" x14ac:dyDescent="0.25">
      <c r="A1" s="114" t="s">
        <v>265</v>
      </c>
      <c r="B1" s="114"/>
      <c r="C1" s="114"/>
      <c r="D1" s="114"/>
      <c r="E1" s="114"/>
      <c r="F1" s="114"/>
      <c r="G1" s="114"/>
      <c r="H1" s="114"/>
      <c r="I1" s="114"/>
      <c r="J1" s="114"/>
      <c r="K1" s="114"/>
      <c r="L1" s="114"/>
    </row>
    <row r="2" spans="1:12" ht="14.4" x14ac:dyDescent="0.25">
      <c r="A2" s="115" t="s">
        <v>266</v>
      </c>
      <c r="B2" s="115"/>
      <c r="C2" s="115"/>
      <c r="D2" s="115"/>
      <c r="E2" s="115"/>
      <c r="F2" s="115"/>
      <c r="G2" s="115"/>
      <c r="H2" s="115"/>
      <c r="I2" s="115"/>
      <c r="J2" s="115"/>
      <c r="K2" s="115"/>
      <c r="L2" s="115"/>
    </row>
    <row r="3" spans="1:12" ht="39.6" x14ac:dyDescent="0.25">
      <c r="A3" s="11" t="s">
        <v>254</v>
      </c>
      <c r="B3" s="19" t="s">
        <v>191</v>
      </c>
      <c r="C3" s="19" t="s">
        <v>178</v>
      </c>
      <c r="D3" s="19" t="s">
        <v>116</v>
      </c>
      <c r="E3" s="19" t="s">
        <v>165</v>
      </c>
      <c r="F3" s="19" t="s">
        <v>165</v>
      </c>
      <c r="G3" s="19" t="s">
        <v>165</v>
      </c>
      <c r="H3" s="19" t="s">
        <v>267</v>
      </c>
      <c r="I3" s="19" t="s">
        <v>268</v>
      </c>
      <c r="J3" s="19" t="s">
        <v>269</v>
      </c>
      <c r="K3" s="19" t="s">
        <v>270</v>
      </c>
      <c r="L3" s="19" t="s">
        <v>108</v>
      </c>
    </row>
    <row r="4" spans="1:12" x14ac:dyDescent="0.25">
      <c r="A4" s="11" t="s">
        <v>249</v>
      </c>
      <c r="B4" s="19" t="s">
        <v>134</v>
      </c>
      <c r="C4" s="19" t="s">
        <v>115</v>
      </c>
      <c r="D4" s="19" t="s">
        <v>117</v>
      </c>
      <c r="E4" s="19" t="s">
        <v>168</v>
      </c>
      <c r="F4" s="19" t="s">
        <v>169</v>
      </c>
      <c r="G4" s="19" t="s">
        <v>167</v>
      </c>
      <c r="H4" s="19" t="s">
        <v>118</v>
      </c>
      <c r="I4" s="19" t="s">
        <v>211</v>
      </c>
      <c r="J4" s="19" t="s">
        <v>140</v>
      </c>
      <c r="K4" s="19" t="s">
        <v>112</v>
      </c>
      <c r="L4" s="19" t="s">
        <v>14</v>
      </c>
    </row>
    <row r="5" spans="1:12" x14ac:dyDescent="0.25">
      <c r="A5" s="18" t="s">
        <v>197</v>
      </c>
      <c r="B5" s="14">
        <v>3926478</v>
      </c>
      <c r="C5" s="14">
        <v>3365295</v>
      </c>
      <c r="D5" s="14">
        <v>677934</v>
      </c>
      <c r="E5" s="14">
        <v>1555238</v>
      </c>
      <c r="F5" s="14">
        <v>1555238</v>
      </c>
      <c r="G5" s="14">
        <v>1555238</v>
      </c>
      <c r="H5" s="14">
        <v>897897</v>
      </c>
      <c r="I5" s="14">
        <v>1627041</v>
      </c>
      <c r="J5" s="14">
        <v>3333996</v>
      </c>
      <c r="K5" s="14">
        <v>6269685</v>
      </c>
      <c r="L5" s="14">
        <v>614957</v>
      </c>
    </row>
    <row r="6" spans="1:12" x14ac:dyDescent="0.25">
      <c r="A6" s="18" t="s">
        <v>198</v>
      </c>
      <c r="B6" s="14">
        <v>276655</v>
      </c>
      <c r="C6" s="14">
        <v>159365</v>
      </c>
      <c r="D6" s="14">
        <v>0</v>
      </c>
      <c r="E6" s="14">
        <v>530844</v>
      </c>
      <c r="F6" s="14">
        <v>530844</v>
      </c>
      <c r="G6" s="14">
        <v>530844</v>
      </c>
      <c r="H6" s="14">
        <v>265422</v>
      </c>
      <c r="I6" s="14">
        <v>90868</v>
      </c>
      <c r="J6" s="14">
        <v>78249</v>
      </c>
      <c r="K6" s="14">
        <v>154838.33333333334</v>
      </c>
      <c r="L6" s="14">
        <v>152463</v>
      </c>
    </row>
    <row r="7" spans="1:12" x14ac:dyDescent="0.25">
      <c r="A7" s="18" t="s">
        <v>199</v>
      </c>
      <c r="B7" s="14">
        <v>5063182</v>
      </c>
      <c r="C7" s="14">
        <v>2988893</v>
      </c>
      <c r="D7" s="14">
        <v>120034</v>
      </c>
      <c r="E7" s="14">
        <v>2879485</v>
      </c>
      <c r="F7" s="14">
        <v>2879485</v>
      </c>
      <c r="G7" s="14">
        <v>2879485</v>
      </c>
      <c r="H7" s="14">
        <v>2173723.5</v>
      </c>
      <c r="I7" s="14">
        <v>9280058.5</v>
      </c>
      <c r="J7" s="14">
        <v>3045918.5</v>
      </c>
      <c r="K7" s="14">
        <v>7509766</v>
      </c>
      <c r="L7" s="14">
        <v>26490</v>
      </c>
    </row>
    <row r="8" spans="1:12" x14ac:dyDescent="0.25">
      <c r="A8" s="18" t="s">
        <v>200</v>
      </c>
      <c r="B8" s="14">
        <v>2818535</v>
      </c>
      <c r="C8" s="14">
        <v>5845502</v>
      </c>
      <c r="D8" s="14">
        <v>110423</v>
      </c>
      <c r="E8" s="14">
        <v>7396855</v>
      </c>
      <c r="F8" s="14">
        <v>7396855</v>
      </c>
      <c r="G8" s="14">
        <v>7396855</v>
      </c>
      <c r="H8" s="14">
        <v>3994973.5</v>
      </c>
      <c r="I8" s="14">
        <v>939536</v>
      </c>
      <c r="J8" s="14">
        <v>8250054.5</v>
      </c>
      <c r="K8" s="14">
        <v>4215614.5</v>
      </c>
      <c r="L8" s="14">
        <v>384260</v>
      </c>
    </row>
    <row r="9" spans="1:12" x14ac:dyDescent="0.25">
      <c r="A9" s="18" t="s">
        <v>201</v>
      </c>
      <c r="B9" s="14">
        <v>0</v>
      </c>
      <c r="C9" s="14">
        <v>0</v>
      </c>
      <c r="D9" s="14">
        <v>0</v>
      </c>
      <c r="E9" s="14">
        <v>0</v>
      </c>
      <c r="F9" s="14">
        <v>0</v>
      </c>
      <c r="G9" s="14">
        <v>0</v>
      </c>
      <c r="H9" s="14">
        <v>0</v>
      </c>
      <c r="I9" s="14">
        <v>0</v>
      </c>
      <c r="J9" s="14">
        <v>0</v>
      </c>
      <c r="K9" s="14">
        <v>0</v>
      </c>
      <c r="L9" s="14">
        <v>0</v>
      </c>
    </row>
    <row r="10" spans="1:12" x14ac:dyDescent="0.25">
      <c r="A10" s="18" t="s">
        <v>202</v>
      </c>
      <c r="B10" s="14">
        <v>6370459</v>
      </c>
      <c r="C10" s="14">
        <v>0</v>
      </c>
      <c r="D10" s="14">
        <v>1760894</v>
      </c>
      <c r="E10" s="14">
        <v>9968409</v>
      </c>
      <c r="F10" s="14">
        <v>6450147</v>
      </c>
      <c r="G10" s="14">
        <v>6761298</v>
      </c>
      <c r="H10" s="14">
        <v>5567697</v>
      </c>
      <c r="I10" s="14">
        <v>11103417.5</v>
      </c>
      <c r="J10" s="14">
        <v>12313575.5</v>
      </c>
      <c r="K10" s="14">
        <v>16255373</v>
      </c>
      <c r="L10" s="14">
        <v>830866</v>
      </c>
    </row>
    <row r="11" spans="1:12" x14ac:dyDescent="0.25">
      <c r="A11" s="18" t="s">
        <v>203</v>
      </c>
      <c r="B11" s="14">
        <v>1514232</v>
      </c>
      <c r="C11" s="14">
        <v>0</v>
      </c>
      <c r="D11" s="14">
        <v>0</v>
      </c>
      <c r="E11" s="14">
        <v>321794</v>
      </c>
      <c r="F11" s="14">
        <v>321794</v>
      </c>
      <c r="G11" s="14">
        <v>321794</v>
      </c>
      <c r="H11" s="14">
        <v>160897</v>
      </c>
      <c r="I11" s="14">
        <v>1439871</v>
      </c>
      <c r="J11" s="14">
        <v>21682.5</v>
      </c>
      <c r="K11" s="14">
        <v>468293.83333333331</v>
      </c>
      <c r="L11" s="14">
        <v>0</v>
      </c>
    </row>
    <row r="12" spans="1:12" x14ac:dyDescent="0.25">
      <c r="A12" s="18" t="s">
        <v>204</v>
      </c>
      <c r="B12" s="14">
        <v>0</v>
      </c>
      <c r="C12" s="14">
        <v>3195974</v>
      </c>
      <c r="D12" s="14">
        <v>2838028</v>
      </c>
      <c r="E12" s="14">
        <v>1857434</v>
      </c>
      <c r="F12" s="14">
        <v>1857434</v>
      </c>
      <c r="G12" s="14">
        <v>1857434</v>
      </c>
      <c r="H12" s="14">
        <v>3109088.5</v>
      </c>
      <c r="I12" s="14">
        <v>43804.5</v>
      </c>
      <c r="J12" s="14">
        <v>1967968.5</v>
      </c>
      <c r="K12" s="14">
        <v>8172500.666666667</v>
      </c>
      <c r="L12" s="14">
        <v>1605050</v>
      </c>
    </row>
    <row r="13" spans="1:12" x14ac:dyDescent="0.25">
      <c r="A13" s="4" t="s">
        <v>233</v>
      </c>
      <c r="B13" s="11">
        <f>SUM(B5:B12)</f>
        <v>19969541</v>
      </c>
      <c r="C13" s="11">
        <f t="shared" ref="C13:L13" si="0">SUM(C5:C12)</f>
        <v>15555029</v>
      </c>
      <c r="D13" s="11">
        <f t="shared" si="0"/>
        <v>5507313</v>
      </c>
      <c r="E13" s="11">
        <f t="shared" si="0"/>
        <v>24510059</v>
      </c>
      <c r="F13" s="11">
        <f t="shared" si="0"/>
        <v>20991797</v>
      </c>
      <c r="G13" s="11">
        <f t="shared" si="0"/>
        <v>21302948</v>
      </c>
      <c r="H13" s="11">
        <f t="shared" si="0"/>
        <v>16169698.5</v>
      </c>
      <c r="I13" s="11">
        <f t="shared" si="0"/>
        <v>24524596.5</v>
      </c>
      <c r="J13" s="11">
        <f t="shared" si="0"/>
        <v>29011444.5</v>
      </c>
      <c r="K13" s="11">
        <f t="shared" si="0"/>
        <v>43046071.333333328</v>
      </c>
      <c r="L13" s="11">
        <f t="shared" si="0"/>
        <v>3614086</v>
      </c>
    </row>
    <row r="14" spans="1:12" x14ac:dyDescent="0.25">
      <c r="A14" s="18" t="s">
        <v>205</v>
      </c>
      <c r="B14" s="14">
        <v>2133433</v>
      </c>
      <c r="C14" s="14">
        <v>428107</v>
      </c>
      <c r="D14" s="14">
        <v>2028111</v>
      </c>
      <c r="E14" s="14">
        <v>765048</v>
      </c>
      <c r="F14" s="14">
        <v>765048</v>
      </c>
      <c r="G14" s="14">
        <v>765048</v>
      </c>
      <c r="H14" s="14">
        <v>3368782</v>
      </c>
      <c r="I14" s="14">
        <v>137782</v>
      </c>
      <c r="J14" s="14">
        <v>1818283</v>
      </c>
      <c r="K14" s="14">
        <v>3973954.8333333335</v>
      </c>
      <c r="L14" s="14">
        <v>443474</v>
      </c>
    </row>
    <row r="15" spans="1:12" x14ac:dyDescent="0.25">
      <c r="A15" s="18" t="s">
        <v>206</v>
      </c>
      <c r="B15" s="14">
        <v>103112</v>
      </c>
      <c r="C15" s="14">
        <v>0</v>
      </c>
      <c r="D15" s="14">
        <v>312256</v>
      </c>
      <c r="E15" s="14">
        <v>271617</v>
      </c>
      <c r="F15" s="14">
        <v>271617</v>
      </c>
      <c r="G15" s="14">
        <v>271617</v>
      </c>
      <c r="H15" s="14">
        <v>235493</v>
      </c>
      <c r="I15" s="14">
        <v>830816</v>
      </c>
      <c r="J15" s="14">
        <v>1135951</v>
      </c>
      <c r="K15" s="14">
        <v>118949.5</v>
      </c>
      <c r="L15" s="14">
        <v>0</v>
      </c>
    </row>
    <row r="16" spans="1:12" x14ac:dyDescent="0.25">
      <c r="A16" s="18" t="s">
        <v>207</v>
      </c>
      <c r="B16" s="14">
        <v>3760472</v>
      </c>
      <c r="C16" s="14">
        <v>74604</v>
      </c>
      <c r="D16" s="14">
        <v>596619</v>
      </c>
      <c r="E16" s="14">
        <v>530844</v>
      </c>
      <c r="F16" s="14">
        <v>530844</v>
      </c>
      <c r="G16" s="14">
        <v>530844</v>
      </c>
      <c r="H16" s="14">
        <v>545791</v>
      </c>
      <c r="I16" s="14">
        <v>1841</v>
      </c>
      <c r="J16" s="14">
        <v>692062</v>
      </c>
      <c r="K16" s="14">
        <v>270238.16666666669</v>
      </c>
      <c r="L16" s="14">
        <v>704240</v>
      </c>
    </row>
    <row r="17" spans="1:12" x14ac:dyDescent="0.25">
      <c r="A17" s="4" t="s">
        <v>234</v>
      </c>
      <c r="B17" s="11">
        <f>SUM(B14:B16)</f>
        <v>5997017</v>
      </c>
      <c r="C17" s="11">
        <f t="shared" ref="C17:L17" si="1">SUM(C14:C16)</f>
        <v>502711</v>
      </c>
      <c r="D17" s="11">
        <f t="shared" si="1"/>
        <v>2936986</v>
      </c>
      <c r="E17" s="11">
        <f t="shared" si="1"/>
        <v>1567509</v>
      </c>
      <c r="F17" s="11">
        <f t="shared" si="1"/>
        <v>1567509</v>
      </c>
      <c r="G17" s="11">
        <f t="shared" si="1"/>
        <v>1567509</v>
      </c>
      <c r="H17" s="11">
        <f t="shared" si="1"/>
        <v>4150066</v>
      </c>
      <c r="I17" s="11">
        <f t="shared" si="1"/>
        <v>970439</v>
      </c>
      <c r="J17" s="11">
        <f t="shared" si="1"/>
        <v>3646296</v>
      </c>
      <c r="K17" s="11">
        <f t="shared" si="1"/>
        <v>4363142.5</v>
      </c>
      <c r="L17" s="11">
        <f t="shared" si="1"/>
        <v>1147714</v>
      </c>
    </row>
    <row r="18" spans="1:12" x14ac:dyDescent="0.25">
      <c r="A18" s="4" t="s">
        <v>3</v>
      </c>
      <c r="B18" s="11">
        <f>+B13+B17</f>
        <v>25966558</v>
      </c>
      <c r="C18" s="11">
        <f t="shared" ref="C18:L18" si="2">+C13+C17</f>
        <v>16057740</v>
      </c>
      <c r="D18" s="11">
        <f t="shared" si="2"/>
        <v>8444299</v>
      </c>
      <c r="E18" s="11">
        <f t="shared" si="2"/>
        <v>26077568</v>
      </c>
      <c r="F18" s="11">
        <f t="shared" si="2"/>
        <v>22559306</v>
      </c>
      <c r="G18" s="11">
        <f t="shared" si="2"/>
        <v>22870457</v>
      </c>
      <c r="H18" s="11">
        <f t="shared" si="2"/>
        <v>20319764.5</v>
      </c>
      <c r="I18" s="11">
        <f t="shared" si="2"/>
        <v>25495035.5</v>
      </c>
      <c r="J18" s="11">
        <f t="shared" si="2"/>
        <v>32657740.5</v>
      </c>
      <c r="K18" s="11">
        <f t="shared" si="2"/>
        <v>47409213.833333328</v>
      </c>
      <c r="L18" s="11">
        <f t="shared" si="2"/>
        <v>4761800</v>
      </c>
    </row>
    <row r="19" spans="1:12" x14ac:dyDescent="0.25">
      <c r="A19" s="18" t="s">
        <v>4</v>
      </c>
      <c r="B19" s="14">
        <v>12856</v>
      </c>
      <c r="C19" s="14">
        <v>254</v>
      </c>
      <c r="D19" s="14">
        <v>904</v>
      </c>
      <c r="E19" s="14">
        <v>1375</v>
      </c>
      <c r="F19" s="14">
        <v>373</v>
      </c>
      <c r="G19" s="14">
        <v>1509</v>
      </c>
      <c r="H19" s="14">
        <v>7807</v>
      </c>
      <c r="I19" s="14">
        <v>1779</v>
      </c>
      <c r="J19" s="14">
        <v>5393</v>
      </c>
      <c r="K19" s="14">
        <v>15159</v>
      </c>
      <c r="L19" s="14">
        <v>480</v>
      </c>
    </row>
    <row r="20" spans="1:12" x14ac:dyDescent="0.25">
      <c r="A20" s="18" t="s">
        <v>5</v>
      </c>
      <c r="B20" s="14">
        <v>6</v>
      </c>
      <c r="C20" s="14">
        <v>5</v>
      </c>
      <c r="D20" s="14">
        <v>3</v>
      </c>
      <c r="E20" s="14">
        <v>2</v>
      </c>
      <c r="F20" s="14">
        <v>1</v>
      </c>
      <c r="G20" s="14">
        <v>2</v>
      </c>
      <c r="H20" s="14">
        <v>5</v>
      </c>
      <c r="I20" s="14">
        <v>48</v>
      </c>
      <c r="J20" s="14">
        <v>9</v>
      </c>
      <c r="K20" s="14">
        <v>63</v>
      </c>
      <c r="L20" s="14">
        <v>1</v>
      </c>
    </row>
    <row r="22" spans="1:12" x14ac:dyDescent="0.25">
      <c r="A22" s="118" t="s">
        <v>248</v>
      </c>
      <c r="B22" s="118"/>
      <c r="C22" s="118"/>
      <c r="D22" s="118"/>
      <c r="E22" s="118"/>
      <c r="F22" s="118"/>
      <c r="G22" s="118"/>
      <c r="H22" s="118"/>
      <c r="I22" s="118"/>
      <c r="J22" s="118"/>
      <c r="K22" s="118"/>
      <c r="L22" s="118"/>
    </row>
    <row r="23" spans="1:12" x14ac:dyDescent="0.25">
      <c r="A23" s="5" t="s">
        <v>235</v>
      </c>
      <c r="B23" s="6">
        <f>+B5/$B$18</f>
        <v>0.15121287927341007</v>
      </c>
      <c r="C23" s="6">
        <f>+C5/$C$18</f>
        <v>0.2095746350358145</v>
      </c>
      <c r="D23" s="6">
        <f>+D5/$D$18</f>
        <v>8.028304066447671E-2</v>
      </c>
      <c r="E23" s="6">
        <f>+E5/$E$18</f>
        <v>5.9638920316495772E-2</v>
      </c>
      <c r="F23" s="6">
        <f>+F5/$F$18</f>
        <v>6.8939975369809697E-2</v>
      </c>
      <c r="G23" s="6">
        <f>+G5/$G$18</f>
        <v>6.8002051729880164E-2</v>
      </c>
      <c r="H23" s="6">
        <f>+H5/$H$18</f>
        <v>4.418835661210542E-2</v>
      </c>
      <c r="I23" s="6">
        <f>+I5/$I$18</f>
        <v>6.3817953891454671E-2</v>
      </c>
      <c r="J23" s="6">
        <f>+J5/$J$18</f>
        <v>0.10208899785948143</v>
      </c>
      <c r="K23" s="6">
        <f>+K5/$K$18</f>
        <v>0.13224612882299677</v>
      </c>
      <c r="L23" s="6">
        <f>+L5/$L$18</f>
        <v>0.1291438111638456</v>
      </c>
    </row>
    <row r="24" spans="1:12" x14ac:dyDescent="0.25">
      <c r="A24" s="7" t="s">
        <v>236</v>
      </c>
      <c r="B24" s="6">
        <f t="shared" ref="B24:B36" si="3">+B6/$B$18</f>
        <v>1.0654280786848993E-2</v>
      </c>
      <c r="C24" s="6">
        <f t="shared" ref="C24:C36" si="4">+C6/$C$18</f>
        <v>9.9244974697560179E-3</v>
      </c>
      <c r="D24" s="6">
        <f t="shared" ref="D24:D36" si="5">+D6/$D$18</f>
        <v>0</v>
      </c>
      <c r="E24" s="6">
        <f t="shared" ref="E24:E36" si="6">+E6/$E$18</f>
        <v>2.0356346113257186E-2</v>
      </c>
      <c r="F24" s="6">
        <f t="shared" ref="F24:F36" si="7">+F6/$F$18</f>
        <v>2.3531043020561006E-2</v>
      </c>
      <c r="G24" s="6">
        <f t="shared" ref="G24:G36" si="8">+G6/$G$18</f>
        <v>2.3210904793026219E-2</v>
      </c>
      <c r="H24" s="6">
        <f t="shared" ref="H24:H36" si="9">+H6/$H$18</f>
        <v>1.3062257685122286E-2</v>
      </c>
      <c r="I24" s="6">
        <f t="shared" ref="I24:I36" si="10">+I6/$I$18</f>
        <v>3.5641448704788036E-3</v>
      </c>
      <c r="J24" s="6">
        <f t="shared" ref="J24:J36" si="11">+J6/$J$18</f>
        <v>2.3960322668373215E-3</v>
      </c>
      <c r="K24" s="6">
        <f t="shared" ref="K24:K36" si="12">+K6/$K$18</f>
        <v>3.2659966452442376E-3</v>
      </c>
      <c r="L24" s="6">
        <f t="shared" ref="L24:L36" si="13">+L6/$L$18</f>
        <v>3.2017934394556677E-2</v>
      </c>
    </row>
    <row r="25" spans="1:12" x14ac:dyDescent="0.25">
      <c r="A25" s="7" t="s">
        <v>237</v>
      </c>
      <c r="B25" s="6">
        <f t="shared" si="3"/>
        <v>0.19498856952854515</v>
      </c>
      <c r="C25" s="6">
        <f t="shared" si="4"/>
        <v>0.18613410106278966</v>
      </c>
      <c r="D25" s="6">
        <f t="shared" si="5"/>
        <v>1.4214797462761563E-2</v>
      </c>
      <c r="E25" s="6">
        <f t="shared" si="6"/>
        <v>0.11041999775439182</v>
      </c>
      <c r="F25" s="6">
        <f t="shared" si="7"/>
        <v>0.12764067298878787</v>
      </c>
      <c r="G25" s="6">
        <f t="shared" si="8"/>
        <v>0.12590413038095391</v>
      </c>
      <c r="H25" s="6">
        <f t="shared" si="9"/>
        <v>0.10697582149635641</v>
      </c>
      <c r="I25" s="6">
        <f t="shared" si="10"/>
        <v>0.36399472752254064</v>
      </c>
      <c r="J25" s="6">
        <f t="shared" si="11"/>
        <v>9.3267888511760322E-2</v>
      </c>
      <c r="K25" s="6">
        <f t="shared" si="12"/>
        <v>0.15840309072410516</v>
      </c>
      <c r="L25" s="6">
        <f t="shared" si="13"/>
        <v>5.5630223864925029E-3</v>
      </c>
    </row>
    <row r="26" spans="1:12" x14ac:dyDescent="0.25">
      <c r="A26" s="7" t="s">
        <v>238</v>
      </c>
      <c r="B26" s="6">
        <f t="shared" si="3"/>
        <v>0.10854480597698009</v>
      </c>
      <c r="C26" s="6">
        <f t="shared" si="4"/>
        <v>0.36403018108401308</v>
      </c>
      <c r="D26" s="6">
        <f t="shared" si="5"/>
        <v>1.3076633122536282E-2</v>
      </c>
      <c r="E26" s="6">
        <f t="shared" si="6"/>
        <v>0.28364819142643977</v>
      </c>
      <c r="F26" s="6">
        <f t="shared" si="7"/>
        <v>0.32788486489788293</v>
      </c>
      <c r="G26" s="6">
        <f t="shared" si="8"/>
        <v>0.32342401378337127</v>
      </c>
      <c r="H26" s="6">
        <f t="shared" si="9"/>
        <v>0.19660530514514576</v>
      </c>
      <c r="I26" s="6">
        <f t="shared" si="10"/>
        <v>3.6851723544373965E-2</v>
      </c>
      <c r="J26" s="6">
        <f t="shared" si="11"/>
        <v>0.25262171765986075</v>
      </c>
      <c r="K26" s="6">
        <f t="shared" si="12"/>
        <v>8.8919730135579883E-2</v>
      </c>
      <c r="L26" s="6">
        <f t="shared" si="13"/>
        <v>8.0696375320257044E-2</v>
      </c>
    </row>
    <row r="27" spans="1:12" x14ac:dyDescent="0.25">
      <c r="A27" s="7" t="s">
        <v>239</v>
      </c>
      <c r="B27" s="6">
        <f t="shared" si="3"/>
        <v>0</v>
      </c>
      <c r="C27" s="6">
        <f t="shared" si="4"/>
        <v>0</v>
      </c>
      <c r="D27" s="6">
        <f t="shared" si="5"/>
        <v>0</v>
      </c>
      <c r="E27" s="6">
        <f t="shared" si="6"/>
        <v>0</v>
      </c>
      <c r="F27" s="6">
        <f t="shared" si="7"/>
        <v>0</v>
      </c>
      <c r="G27" s="6">
        <f t="shared" si="8"/>
        <v>0</v>
      </c>
      <c r="H27" s="6">
        <f t="shared" si="9"/>
        <v>0</v>
      </c>
      <c r="I27" s="6">
        <f t="shared" si="10"/>
        <v>0</v>
      </c>
      <c r="J27" s="6">
        <f t="shared" si="11"/>
        <v>0</v>
      </c>
      <c r="K27" s="6">
        <f t="shared" si="12"/>
        <v>0</v>
      </c>
      <c r="L27" s="6">
        <f t="shared" si="13"/>
        <v>0</v>
      </c>
    </row>
    <row r="28" spans="1:12" x14ac:dyDescent="0.25">
      <c r="A28" s="7" t="s">
        <v>240</v>
      </c>
      <c r="B28" s="6">
        <f t="shared" si="3"/>
        <v>0.24533320896824293</v>
      </c>
      <c r="C28" s="6">
        <f t="shared" si="4"/>
        <v>0</v>
      </c>
      <c r="D28" s="6">
        <f t="shared" si="5"/>
        <v>0.20853051271633086</v>
      </c>
      <c r="E28" s="6">
        <f t="shared" si="6"/>
        <v>0.38225991779601531</v>
      </c>
      <c r="F28" s="6">
        <f t="shared" si="7"/>
        <v>0.28591956685192355</v>
      </c>
      <c r="G28" s="6">
        <f t="shared" si="8"/>
        <v>0.29563458220358257</v>
      </c>
      <c r="H28" s="6">
        <f t="shared" si="9"/>
        <v>0.27400401220201148</v>
      </c>
      <c r="I28" s="6">
        <f t="shared" si="10"/>
        <v>0.43551292564389643</v>
      </c>
      <c r="J28" s="6">
        <f t="shared" si="11"/>
        <v>0.37704921747418502</v>
      </c>
      <c r="K28" s="6">
        <f t="shared" si="12"/>
        <v>0.34287370925714189</v>
      </c>
      <c r="L28" s="6">
        <f t="shared" si="13"/>
        <v>0.17448569868537109</v>
      </c>
    </row>
    <row r="29" spans="1:12" x14ac:dyDescent="0.25">
      <c r="A29" s="7" t="s">
        <v>241</v>
      </c>
      <c r="B29" s="6">
        <f t="shared" si="3"/>
        <v>5.8314698467159184E-2</v>
      </c>
      <c r="C29" s="6">
        <f t="shared" si="4"/>
        <v>0</v>
      </c>
      <c r="D29" s="6">
        <f t="shared" si="5"/>
        <v>0</v>
      </c>
      <c r="E29" s="6">
        <f t="shared" si="6"/>
        <v>1.2339877706387344E-2</v>
      </c>
      <c r="F29" s="6">
        <f t="shared" si="7"/>
        <v>1.4264357245741514E-2</v>
      </c>
      <c r="G29" s="6">
        <f t="shared" si="8"/>
        <v>1.4070291643057242E-2</v>
      </c>
      <c r="H29" s="6">
        <f t="shared" si="9"/>
        <v>7.9182512179213488E-3</v>
      </c>
      <c r="I29" s="6">
        <f t="shared" si="10"/>
        <v>5.6476524615939445E-2</v>
      </c>
      <c r="J29" s="6">
        <f t="shared" si="11"/>
        <v>6.6393141926031287E-4</v>
      </c>
      <c r="K29" s="6">
        <f t="shared" si="12"/>
        <v>9.8776966641888671E-3</v>
      </c>
      <c r="L29" s="6">
        <f t="shared" si="13"/>
        <v>0</v>
      </c>
    </row>
    <row r="30" spans="1:12" x14ac:dyDescent="0.25">
      <c r="A30" s="7" t="s">
        <v>242</v>
      </c>
      <c r="B30" s="6">
        <f t="shared" si="3"/>
        <v>0</v>
      </c>
      <c r="C30" s="6">
        <f t="shared" si="4"/>
        <v>0.19903012503627535</v>
      </c>
      <c r="D30" s="6">
        <f t="shared" si="5"/>
        <v>0.33608805183236645</v>
      </c>
      <c r="E30" s="6">
        <f t="shared" si="6"/>
        <v>7.122727088661028E-2</v>
      </c>
      <c r="F30" s="6">
        <f t="shared" si="7"/>
        <v>8.2335600217488966E-2</v>
      </c>
      <c r="G30" s="6">
        <f t="shared" si="8"/>
        <v>8.1215430019610013E-2</v>
      </c>
      <c r="H30" s="6">
        <f t="shared" si="9"/>
        <v>0.15300809711647986</v>
      </c>
      <c r="I30" s="6">
        <f t="shared" si="10"/>
        <v>1.7181580311978776E-3</v>
      </c>
      <c r="J30" s="6">
        <f t="shared" si="11"/>
        <v>6.0260399827722314E-2</v>
      </c>
      <c r="K30" s="6">
        <f t="shared" si="12"/>
        <v>0.17238211743812124</v>
      </c>
      <c r="L30" s="6">
        <f t="shared" si="13"/>
        <v>0.33706791549414089</v>
      </c>
    </row>
    <row r="31" spans="1:12" x14ac:dyDescent="0.25">
      <c r="A31" s="8" t="s">
        <v>243</v>
      </c>
      <c r="B31" s="9">
        <f t="shared" si="3"/>
        <v>0.76904844300118635</v>
      </c>
      <c r="C31" s="9">
        <f t="shared" si="4"/>
        <v>0.96869353968864857</v>
      </c>
      <c r="D31" s="9">
        <f t="shared" si="5"/>
        <v>0.65219303579847188</v>
      </c>
      <c r="E31" s="9">
        <f t="shared" si="6"/>
        <v>0.93989052199959755</v>
      </c>
      <c r="F31" s="9">
        <f t="shared" si="7"/>
        <v>0.93051608059219548</v>
      </c>
      <c r="G31" s="9">
        <f t="shared" si="8"/>
        <v>0.93146140455348136</v>
      </c>
      <c r="H31" s="9">
        <f t="shared" si="9"/>
        <v>0.79576210147514259</v>
      </c>
      <c r="I31" s="9">
        <f t="shared" si="10"/>
        <v>0.96193615811988176</v>
      </c>
      <c r="J31" s="9">
        <f t="shared" si="11"/>
        <v>0.88834818501910751</v>
      </c>
      <c r="K31" s="9">
        <f t="shared" si="12"/>
        <v>0.90796846968737788</v>
      </c>
      <c r="L31" s="9">
        <f t="shared" si="13"/>
        <v>0.75897475744466381</v>
      </c>
    </row>
    <row r="32" spans="1:12" x14ac:dyDescent="0.25">
      <c r="A32" s="7" t="s">
        <v>244</v>
      </c>
      <c r="B32" s="6">
        <f t="shared" si="3"/>
        <v>8.2160793124756853E-2</v>
      </c>
      <c r="C32" s="6">
        <f t="shared" si="4"/>
        <v>2.6660476505411097E-2</v>
      </c>
      <c r="D32" s="6">
        <f t="shared" si="5"/>
        <v>0.24017517617507386</v>
      </c>
      <c r="E32" s="6">
        <f t="shared" si="6"/>
        <v>2.933739833407778E-2</v>
      </c>
      <c r="F32" s="6">
        <f t="shared" si="7"/>
        <v>3.391274536548243E-2</v>
      </c>
      <c r="G32" s="6">
        <f t="shared" si="8"/>
        <v>3.3451364789081388E-2</v>
      </c>
      <c r="H32" s="6">
        <f t="shared" si="9"/>
        <v>0.16578843716422009</v>
      </c>
      <c r="I32" s="6">
        <f t="shared" si="10"/>
        <v>5.4042678230434311E-3</v>
      </c>
      <c r="J32" s="6">
        <f t="shared" si="11"/>
        <v>5.5676938213162663E-2</v>
      </c>
      <c r="K32" s="6">
        <f t="shared" si="12"/>
        <v>8.3822415771409683E-2</v>
      </c>
      <c r="L32" s="6">
        <f t="shared" si="13"/>
        <v>9.3131588894955694E-2</v>
      </c>
    </row>
    <row r="33" spans="1:12" x14ac:dyDescent="0.25">
      <c r="A33" s="7" t="s">
        <v>245</v>
      </c>
      <c r="B33" s="6">
        <f t="shared" si="3"/>
        <v>3.9709537166997648E-3</v>
      </c>
      <c r="C33" s="6">
        <f t="shared" si="4"/>
        <v>0</v>
      </c>
      <c r="D33" s="6">
        <f t="shared" si="5"/>
        <v>3.6978321113451812E-2</v>
      </c>
      <c r="E33" s="6">
        <f t="shared" si="6"/>
        <v>1.0415733553067526E-2</v>
      </c>
      <c r="F33" s="6">
        <f t="shared" si="7"/>
        <v>1.2040131021761042E-2</v>
      </c>
      <c r="G33" s="6">
        <f t="shared" si="8"/>
        <v>1.1876325864411017E-2</v>
      </c>
      <c r="H33" s="6">
        <f t="shared" si="9"/>
        <v>1.1589356756570678E-2</v>
      </c>
      <c r="I33" s="6">
        <f t="shared" si="10"/>
        <v>3.2587363920320883E-2</v>
      </c>
      <c r="J33" s="6">
        <f t="shared" si="11"/>
        <v>3.4783514799500599E-2</v>
      </c>
      <c r="K33" s="6">
        <f t="shared" si="12"/>
        <v>2.5089954121189587E-3</v>
      </c>
      <c r="L33" s="6">
        <f t="shared" si="13"/>
        <v>0</v>
      </c>
    </row>
    <row r="34" spans="1:12" x14ac:dyDescent="0.25">
      <c r="A34" s="7" t="s">
        <v>246</v>
      </c>
      <c r="B34" s="6">
        <f t="shared" si="3"/>
        <v>0.14481981015735701</v>
      </c>
      <c r="C34" s="6">
        <f t="shared" si="4"/>
        <v>4.645983805940313E-3</v>
      </c>
      <c r="D34" s="6">
        <f t="shared" si="5"/>
        <v>7.0653466913002491E-2</v>
      </c>
      <c r="E34" s="6">
        <f t="shared" si="6"/>
        <v>2.0356346113257186E-2</v>
      </c>
      <c r="F34" s="6">
        <f t="shared" si="7"/>
        <v>2.3531043020561006E-2</v>
      </c>
      <c r="G34" s="6">
        <f t="shared" si="8"/>
        <v>2.3210904793026219E-2</v>
      </c>
      <c r="H34" s="6">
        <f t="shared" si="9"/>
        <v>2.6860104604066647E-2</v>
      </c>
      <c r="I34" s="6">
        <f t="shared" si="10"/>
        <v>7.2210136753879002E-5</v>
      </c>
      <c r="J34" s="6">
        <f t="shared" si="11"/>
        <v>2.1191361968229246E-2</v>
      </c>
      <c r="K34" s="6">
        <f t="shared" si="12"/>
        <v>5.7001191290934833E-3</v>
      </c>
      <c r="L34" s="6">
        <f t="shared" si="13"/>
        <v>0.14789365366038054</v>
      </c>
    </row>
    <row r="35" spans="1:12" x14ac:dyDescent="0.25">
      <c r="A35" s="8" t="s">
        <v>247</v>
      </c>
      <c r="B35" s="9">
        <f t="shared" si="3"/>
        <v>0.23095155699881362</v>
      </c>
      <c r="C35" s="9">
        <f t="shared" si="4"/>
        <v>3.1306460311351411E-2</v>
      </c>
      <c r="D35" s="9">
        <f t="shared" si="5"/>
        <v>0.34780696420152818</v>
      </c>
      <c r="E35" s="9">
        <f t="shared" si="6"/>
        <v>6.0109478000402491E-2</v>
      </c>
      <c r="F35" s="9">
        <f t="shared" si="7"/>
        <v>6.9483919407804476E-2</v>
      </c>
      <c r="G35" s="9">
        <f t="shared" si="8"/>
        <v>6.8538595446518621E-2</v>
      </c>
      <c r="H35" s="9">
        <f t="shared" si="9"/>
        <v>0.20423789852485741</v>
      </c>
      <c r="I35" s="9">
        <f t="shared" si="10"/>
        <v>3.8063841880118188E-2</v>
      </c>
      <c r="J35" s="9">
        <f t="shared" si="11"/>
        <v>0.11165181498089251</v>
      </c>
      <c r="K35" s="9">
        <f t="shared" si="12"/>
        <v>9.2031530312622123E-2</v>
      </c>
      <c r="L35" s="9">
        <f t="shared" si="13"/>
        <v>0.24102524255533622</v>
      </c>
    </row>
    <row r="36" spans="1:12" x14ac:dyDescent="0.25">
      <c r="A36" s="10" t="s">
        <v>3</v>
      </c>
      <c r="B36" s="9">
        <f t="shared" si="3"/>
        <v>1</v>
      </c>
      <c r="C36" s="9">
        <f t="shared" si="4"/>
        <v>1</v>
      </c>
      <c r="D36" s="9">
        <f t="shared" si="5"/>
        <v>1</v>
      </c>
      <c r="E36" s="9">
        <f t="shared" si="6"/>
        <v>1</v>
      </c>
      <c r="F36" s="9">
        <f t="shared" si="7"/>
        <v>1</v>
      </c>
      <c r="G36" s="9">
        <f t="shared" si="8"/>
        <v>1</v>
      </c>
      <c r="H36" s="9">
        <f t="shared" si="9"/>
        <v>1</v>
      </c>
      <c r="I36" s="9">
        <f t="shared" si="10"/>
        <v>1</v>
      </c>
      <c r="J36" s="9">
        <f t="shared" si="11"/>
        <v>1</v>
      </c>
      <c r="K36" s="9">
        <f t="shared" si="12"/>
        <v>1</v>
      </c>
      <c r="L36" s="9">
        <f t="shared" si="13"/>
        <v>1</v>
      </c>
    </row>
  </sheetData>
  <mergeCells count="3">
    <mergeCell ref="A22:L22"/>
    <mergeCell ref="A1:L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B49C6-3811-4611-A2EB-F9ED18669DBF}">
  <dimension ref="A1:F36"/>
  <sheetViews>
    <sheetView workbookViewId="0">
      <selection sqref="A1:F1"/>
    </sheetView>
  </sheetViews>
  <sheetFormatPr baseColWidth="10" defaultRowHeight="13.2" x14ac:dyDescent="0.25"/>
  <cols>
    <col min="1" max="1" width="25.88671875" bestFit="1" customWidth="1"/>
  </cols>
  <sheetData>
    <row r="1" spans="1:6" ht="14.4" x14ac:dyDescent="0.25">
      <c r="A1" s="114" t="s">
        <v>271</v>
      </c>
      <c r="B1" s="114"/>
      <c r="C1" s="114"/>
      <c r="D1" s="114"/>
      <c r="E1" s="114"/>
      <c r="F1" s="114"/>
    </row>
    <row r="2" spans="1:6" ht="14.4" x14ac:dyDescent="0.25">
      <c r="A2" s="115" t="s">
        <v>250</v>
      </c>
      <c r="B2" s="115"/>
      <c r="C2" s="115"/>
      <c r="D2" s="115"/>
      <c r="E2" s="115"/>
      <c r="F2" s="115"/>
    </row>
    <row r="3" spans="1:6" x14ac:dyDescent="0.25">
      <c r="A3" s="11" t="s">
        <v>254</v>
      </c>
      <c r="B3" s="20" t="s">
        <v>272</v>
      </c>
      <c r="C3" s="20" t="s">
        <v>92</v>
      </c>
      <c r="D3" s="20" t="s">
        <v>92</v>
      </c>
      <c r="E3" s="20" t="s">
        <v>92</v>
      </c>
      <c r="F3" s="20" t="s">
        <v>229</v>
      </c>
    </row>
    <row r="4" spans="1:6" x14ac:dyDescent="0.25">
      <c r="A4" s="12" t="s">
        <v>249</v>
      </c>
      <c r="B4" s="12" t="s">
        <v>84</v>
      </c>
      <c r="C4" s="12" t="s">
        <v>95</v>
      </c>
      <c r="D4" s="12" t="s">
        <v>96</v>
      </c>
      <c r="E4" s="12" t="s">
        <v>87</v>
      </c>
      <c r="F4" s="12" t="s">
        <v>51</v>
      </c>
    </row>
    <row r="5" spans="1:6" x14ac:dyDescent="0.25">
      <c r="A5" s="3" t="s">
        <v>197</v>
      </c>
      <c r="B5" s="14">
        <v>1191292.5</v>
      </c>
      <c r="C5" s="14">
        <v>1595702</v>
      </c>
      <c r="D5" s="14">
        <v>1595646</v>
      </c>
      <c r="E5" s="14">
        <v>1162441</v>
      </c>
      <c r="F5" s="14">
        <v>543725</v>
      </c>
    </row>
    <row r="6" spans="1:6" x14ac:dyDescent="0.25">
      <c r="A6" s="3" t="s">
        <v>198</v>
      </c>
      <c r="B6" s="14">
        <v>1128429</v>
      </c>
      <c r="C6" s="14">
        <v>1280</v>
      </c>
      <c r="D6" s="14">
        <v>1277</v>
      </c>
      <c r="E6" s="14">
        <v>930</v>
      </c>
      <c r="F6" s="14">
        <v>860262</v>
      </c>
    </row>
    <row r="7" spans="1:6" x14ac:dyDescent="0.25">
      <c r="A7" s="3" t="s">
        <v>199</v>
      </c>
      <c r="B7" s="14">
        <v>226276</v>
      </c>
      <c r="C7" s="14">
        <v>367893</v>
      </c>
      <c r="D7" s="14">
        <v>366960</v>
      </c>
      <c r="E7" s="14">
        <v>267334</v>
      </c>
      <c r="F7" s="14">
        <v>90303</v>
      </c>
    </row>
    <row r="8" spans="1:6" x14ac:dyDescent="0.25">
      <c r="A8" s="3" t="s">
        <v>200</v>
      </c>
      <c r="B8" s="14">
        <v>1256449</v>
      </c>
      <c r="C8" s="14">
        <v>2037268</v>
      </c>
      <c r="D8" s="14">
        <v>2032103</v>
      </c>
      <c r="E8" s="14">
        <v>1480404</v>
      </c>
      <c r="F8" s="14">
        <v>439400</v>
      </c>
    </row>
    <row r="9" spans="1:6" x14ac:dyDescent="0.25">
      <c r="A9" s="3" t="s">
        <v>201</v>
      </c>
      <c r="B9" s="14">
        <v>99328.5</v>
      </c>
      <c r="C9" s="14">
        <v>180035</v>
      </c>
      <c r="D9" s="14">
        <v>179578</v>
      </c>
      <c r="E9" s="14">
        <v>130824</v>
      </c>
      <c r="F9" s="14">
        <v>21800</v>
      </c>
    </row>
    <row r="10" spans="1:6" x14ac:dyDescent="0.25">
      <c r="A10" s="3" t="s">
        <v>202</v>
      </c>
      <c r="B10" s="14">
        <v>2857004</v>
      </c>
      <c r="C10" s="14">
        <v>1591488</v>
      </c>
      <c r="D10" s="14">
        <v>2382569</v>
      </c>
      <c r="E10" s="14">
        <v>508670</v>
      </c>
      <c r="F10" s="14">
        <v>2718390</v>
      </c>
    </row>
    <row r="11" spans="1:6" x14ac:dyDescent="0.25">
      <c r="A11" s="3" t="s">
        <v>203</v>
      </c>
      <c r="B11" s="14">
        <v>33935</v>
      </c>
      <c r="C11" s="14">
        <v>67860</v>
      </c>
      <c r="D11" s="14">
        <v>67688</v>
      </c>
      <c r="E11" s="14">
        <v>49311</v>
      </c>
      <c r="F11" s="14">
        <v>0</v>
      </c>
    </row>
    <row r="12" spans="1:6" x14ac:dyDescent="0.25">
      <c r="A12" s="3" t="s">
        <v>204</v>
      </c>
      <c r="B12" s="14">
        <v>1489650.5</v>
      </c>
      <c r="C12" s="14">
        <v>1861950</v>
      </c>
      <c r="D12" s="14">
        <v>1857230</v>
      </c>
      <c r="E12" s="14">
        <v>1353007</v>
      </c>
      <c r="F12" s="14">
        <v>0</v>
      </c>
    </row>
    <row r="13" spans="1:6" x14ac:dyDescent="0.25">
      <c r="A13" s="4" t="s">
        <v>233</v>
      </c>
      <c r="B13" s="11">
        <f>SUM(B5:B12)</f>
        <v>8282364.5</v>
      </c>
      <c r="C13" s="11">
        <f t="shared" ref="C13:F13" si="0">SUM(C5:C12)</f>
        <v>7703476</v>
      </c>
      <c r="D13" s="11">
        <f t="shared" si="0"/>
        <v>8483051</v>
      </c>
      <c r="E13" s="11">
        <f t="shared" si="0"/>
        <v>4952921</v>
      </c>
      <c r="F13" s="11">
        <f t="shared" si="0"/>
        <v>4673880</v>
      </c>
    </row>
    <row r="14" spans="1:6" x14ac:dyDescent="0.25">
      <c r="A14" s="3" t="s">
        <v>205</v>
      </c>
      <c r="B14" s="14">
        <v>487889</v>
      </c>
      <c r="C14" s="14">
        <v>386564</v>
      </c>
      <c r="D14" s="14">
        <v>385584</v>
      </c>
      <c r="E14" s="14">
        <v>280901</v>
      </c>
      <c r="F14" s="14">
        <v>224006</v>
      </c>
    </row>
    <row r="15" spans="1:6" x14ac:dyDescent="0.25">
      <c r="A15" s="3" t="s">
        <v>206</v>
      </c>
      <c r="B15" s="14">
        <v>7486.5</v>
      </c>
      <c r="C15" s="14">
        <v>0</v>
      </c>
      <c r="D15" s="14">
        <v>0</v>
      </c>
      <c r="E15" s="14">
        <v>0</v>
      </c>
      <c r="F15" s="14">
        <v>52132</v>
      </c>
    </row>
    <row r="16" spans="1:6" x14ac:dyDescent="0.25">
      <c r="A16" s="3" t="s">
        <v>207</v>
      </c>
      <c r="B16" s="14">
        <v>410120</v>
      </c>
      <c r="C16" s="14">
        <v>180669</v>
      </c>
      <c r="D16" s="14">
        <v>180211</v>
      </c>
      <c r="E16" s="14">
        <v>131285</v>
      </c>
      <c r="F16" s="14">
        <v>36118</v>
      </c>
    </row>
    <row r="17" spans="1:6" x14ac:dyDescent="0.25">
      <c r="A17" s="4" t="s">
        <v>234</v>
      </c>
      <c r="B17" s="11">
        <f>SUM(B14:B16)</f>
        <v>905495.5</v>
      </c>
      <c r="C17" s="11">
        <f t="shared" ref="C17:F17" si="1">SUM(C14:C16)</f>
        <v>567233</v>
      </c>
      <c r="D17" s="11">
        <f t="shared" si="1"/>
        <v>565795</v>
      </c>
      <c r="E17" s="11">
        <f t="shared" si="1"/>
        <v>412186</v>
      </c>
      <c r="F17" s="11">
        <f t="shared" si="1"/>
        <v>312256</v>
      </c>
    </row>
    <row r="18" spans="1:6" x14ac:dyDescent="0.25">
      <c r="A18" s="4" t="s">
        <v>3</v>
      </c>
      <c r="B18" s="11">
        <f>+B13+B17</f>
        <v>9187860</v>
      </c>
      <c r="C18" s="11">
        <f t="shared" ref="C18:F18" si="2">+C13+C17</f>
        <v>8270709</v>
      </c>
      <c r="D18" s="11">
        <f t="shared" si="2"/>
        <v>9048846</v>
      </c>
      <c r="E18" s="11">
        <f t="shared" si="2"/>
        <v>5365107</v>
      </c>
      <c r="F18" s="11">
        <f t="shared" si="2"/>
        <v>4986136</v>
      </c>
    </row>
    <row r="19" spans="1:6" x14ac:dyDescent="0.25">
      <c r="A19" s="3" t="s">
        <v>4</v>
      </c>
      <c r="B19" s="14">
        <v>5987</v>
      </c>
      <c r="C19" s="14">
        <v>238</v>
      </c>
      <c r="D19" s="14">
        <v>197</v>
      </c>
      <c r="E19" s="14">
        <v>7164</v>
      </c>
      <c r="F19" s="14">
        <v>71</v>
      </c>
    </row>
    <row r="20" spans="1:6" x14ac:dyDescent="0.25">
      <c r="A20" s="3" t="s">
        <v>5</v>
      </c>
      <c r="B20" s="14">
        <v>19</v>
      </c>
      <c r="C20" s="14">
        <v>3</v>
      </c>
      <c r="D20" s="14">
        <v>2</v>
      </c>
      <c r="E20" s="14">
        <v>3</v>
      </c>
      <c r="F20" s="14">
        <v>1</v>
      </c>
    </row>
    <row r="22" spans="1:6" x14ac:dyDescent="0.25">
      <c r="A22" s="119" t="s">
        <v>248</v>
      </c>
      <c r="B22" s="120"/>
      <c r="C22" s="120"/>
      <c r="D22" s="120"/>
      <c r="E22" s="120"/>
      <c r="F22" s="120"/>
    </row>
    <row r="23" spans="1:6" x14ac:dyDescent="0.25">
      <c r="A23" s="5" t="s">
        <v>235</v>
      </c>
      <c r="B23" s="6">
        <f>+B5/$B$18</f>
        <v>0.12965940926396352</v>
      </c>
      <c r="C23" s="6">
        <f>+C5/$C$18</f>
        <v>0.19293412451096997</v>
      </c>
      <c r="D23" s="6">
        <f>+D5/$D$18</f>
        <v>0.17633696053618328</v>
      </c>
      <c r="E23" s="6">
        <f>+E5/$E$18</f>
        <v>0.21666688101467502</v>
      </c>
      <c r="F23" s="6">
        <f>+F5/$F$18</f>
        <v>0.1090473665379364</v>
      </c>
    </row>
    <row r="24" spans="1:6" x14ac:dyDescent="0.25">
      <c r="A24" s="7" t="s">
        <v>236</v>
      </c>
      <c r="B24" s="6">
        <f t="shared" ref="B24:B36" si="3">+B6/$B$18</f>
        <v>0.12281739164506207</v>
      </c>
      <c r="C24" s="6">
        <f t="shared" ref="C24:C36" si="4">+C6/$C$18</f>
        <v>1.5476303180295668E-4</v>
      </c>
      <c r="D24" s="6">
        <f t="shared" ref="D24:D36" si="5">+D6/$D$18</f>
        <v>1.4112296750325954E-4</v>
      </c>
      <c r="E24" s="6">
        <f t="shared" ref="E24:E36" si="6">+E6/$E$18</f>
        <v>1.7334230239956071E-4</v>
      </c>
      <c r="F24" s="6">
        <f t="shared" ref="F24:F36" si="7">+F6/$F$18</f>
        <v>0.17253079338389488</v>
      </c>
    </row>
    <row r="25" spans="1:6" x14ac:dyDescent="0.25">
      <c r="A25" s="7" t="s">
        <v>237</v>
      </c>
      <c r="B25" s="6">
        <f t="shared" si="3"/>
        <v>2.4627715267755496E-2</v>
      </c>
      <c r="C25" s="6">
        <f t="shared" si="4"/>
        <v>4.4481434421160267E-2</v>
      </c>
      <c r="D25" s="6">
        <f t="shared" si="5"/>
        <v>4.0553237396238152E-2</v>
      </c>
      <c r="E25" s="6">
        <f t="shared" si="6"/>
        <v>4.9828269967402326E-2</v>
      </c>
      <c r="F25" s="6">
        <f t="shared" si="7"/>
        <v>1.8110817675249934E-2</v>
      </c>
    </row>
    <row r="26" spans="1:6" x14ac:dyDescent="0.25">
      <c r="A26" s="7" t="s">
        <v>238</v>
      </c>
      <c r="B26" s="6">
        <f t="shared" si="3"/>
        <v>0.13675099533514878</v>
      </c>
      <c r="C26" s="6">
        <f t="shared" si="4"/>
        <v>0.24632325958995777</v>
      </c>
      <c r="D26" s="6">
        <f t="shared" si="5"/>
        <v>0.22457040378408474</v>
      </c>
      <c r="E26" s="6">
        <f t="shared" si="6"/>
        <v>0.27593186864679492</v>
      </c>
      <c r="F26" s="6">
        <f t="shared" si="7"/>
        <v>8.8124351201010157E-2</v>
      </c>
    </row>
    <row r="27" spans="1:6" x14ac:dyDescent="0.25">
      <c r="A27" s="7" t="s">
        <v>239</v>
      </c>
      <c r="B27" s="6">
        <f t="shared" si="3"/>
        <v>1.081084169763144E-2</v>
      </c>
      <c r="C27" s="6">
        <f t="shared" si="4"/>
        <v>2.1767783148941646E-2</v>
      </c>
      <c r="D27" s="6">
        <f t="shared" si="5"/>
        <v>1.9845403491229711E-2</v>
      </c>
      <c r="E27" s="6">
        <f t="shared" si="6"/>
        <v>2.4384229429161432E-2</v>
      </c>
      <c r="F27" s="6">
        <f t="shared" si="7"/>
        <v>4.3721230227173908E-3</v>
      </c>
    </row>
    <row r="28" spans="1:6" x14ac:dyDescent="0.25">
      <c r="A28" s="7" t="s">
        <v>240</v>
      </c>
      <c r="B28" s="6">
        <f t="shared" si="3"/>
        <v>0.31095423743940376</v>
      </c>
      <c r="C28" s="6">
        <f t="shared" si="4"/>
        <v>0.19242461559220619</v>
      </c>
      <c r="D28" s="6">
        <f t="shared" si="5"/>
        <v>0.26330086731501451</v>
      </c>
      <c r="E28" s="6">
        <f t="shared" si="6"/>
        <v>9.4810783829660808E-2</v>
      </c>
      <c r="F28" s="6">
        <f t="shared" si="7"/>
        <v>0.54518970200572148</v>
      </c>
    </row>
    <row r="29" spans="1:6" x14ac:dyDescent="0.25">
      <c r="A29" s="7" t="s">
        <v>241</v>
      </c>
      <c r="B29" s="6">
        <f t="shared" si="3"/>
        <v>3.6934607188180927E-3</v>
      </c>
      <c r="C29" s="6">
        <f t="shared" si="4"/>
        <v>8.2048588579286246E-3</v>
      </c>
      <c r="D29" s="6">
        <f t="shared" si="5"/>
        <v>7.4802908569777844E-3</v>
      </c>
      <c r="E29" s="6">
        <f t="shared" si="6"/>
        <v>9.1910562081986436E-3</v>
      </c>
      <c r="F29" s="6">
        <f t="shared" si="7"/>
        <v>0</v>
      </c>
    </row>
    <row r="30" spans="1:6" x14ac:dyDescent="0.25">
      <c r="A30" s="7" t="s">
        <v>242</v>
      </c>
      <c r="B30" s="6">
        <f t="shared" si="3"/>
        <v>0.1621324769859358</v>
      </c>
      <c r="C30" s="6">
        <f t="shared" si="4"/>
        <v>0.22512580239493374</v>
      </c>
      <c r="D30" s="6">
        <f t="shared" si="5"/>
        <v>0.2052449560971642</v>
      </c>
      <c r="E30" s="6">
        <f t="shared" si="6"/>
        <v>0.25218639628249728</v>
      </c>
      <c r="F30" s="6">
        <f t="shared" si="7"/>
        <v>0</v>
      </c>
    </row>
    <row r="31" spans="1:6" x14ac:dyDescent="0.25">
      <c r="A31" s="8" t="s">
        <v>243</v>
      </c>
      <c r="B31" s="9">
        <f t="shared" si="3"/>
        <v>0.90144652835371897</v>
      </c>
      <c r="C31" s="9">
        <f t="shared" si="4"/>
        <v>0.93141664154790116</v>
      </c>
      <c r="D31" s="9">
        <f t="shared" si="5"/>
        <v>0.93747324244439567</v>
      </c>
      <c r="E31" s="9">
        <f t="shared" si="6"/>
        <v>0.92317282768079001</v>
      </c>
      <c r="F31" s="9">
        <f t="shared" si="7"/>
        <v>0.93737515382653025</v>
      </c>
    </row>
    <row r="32" spans="1:6" x14ac:dyDescent="0.25">
      <c r="A32" s="7" t="s">
        <v>244</v>
      </c>
      <c r="B32" s="6">
        <f t="shared" si="3"/>
        <v>5.3101483914643886E-2</v>
      </c>
      <c r="C32" s="6">
        <f t="shared" si="4"/>
        <v>4.6738919238967301E-2</v>
      </c>
      <c r="D32" s="6">
        <f t="shared" si="5"/>
        <v>4.2611400392934082E-2</v>
      </c>
      <c r="E32" s="6">
        <f t="shared" si="6"/>
        <v>5.2357017297138715E-2</v>
      </c>
      <c r="F32" s="6">
        <f t="shared" si="7"/>
        <v>4.4925770175542744E-2</v>
      </c>
    </row>
    <row r="33" spans="1:6" x14ac:dyDescent="0.25">
      <c r="A33" s="7" t="s">
        <v>245</v>
      </c>
      <c r="B33" s="6">
        <f t="shared" si="3"/>
        <v>8.1482521501198319E-4</v>
      </c>
      <c r="C33" s="6">
        <f t="shared" si="4"/>
        <v>0</v>
      </c>
      <c r="D33" s="6">
        <f t="shared" si="5"/>
        <v>0</v>
      </c>
      <c r="E33" s="6">
        <f t="shared" si="6"/>
        <v>0</v>
      </c>
      <c r="F33" s="6">
        <f t="shared" si="7"/>
        <v>1.045539070735335E-2</v>
      </c>
    </row>
    <row r="34" spans="1:6" x14ac:dyDescent="0.25">
      <c r="A34" s="7" t="s">
        <v>246</v>
      </c>
      <c r="B34" s="6">
        <f t="shared" si="3"/>
        <v>4.4637162516625202E-2</v>
      </c>
      <c r="C34" s="6">
        <f t="shared" si="4"/>
        <v>2.1844439213131547E-2</v>
      </c>
      <c r="D34" s="6">
        <f t="shared" si="5"/>
        <v>1.9915357162670247E-2</v>
      </c>
      <c r="E34" s="6">
        <f t="shared" si="6"/>
        <v>2.4470155022071321E-2</v>
      </c>
      <c r="F34" s="6">
        <f t="shared" si="7"/>
        <v>7.2436852905737028E-3</v>
      </c>
    </row>
    <row r="35" spans="1:6" x14ac:dyDescent="0.25">
      <c r="A35" s="8" t="s">
        <v>247</v>
      </c>
      <c r="B35" s="9">
        <f t="shared" si="3"/>
        <v>9.8553471646281074E-2</v>
      </c>
      <c r="C35" s="9">
        <f t="shared" si="4"/>
        <v>6.8583358452098842E-2</v>
      </c>
      <c r="D35" s="9">
        <f t="shared" si="5"/>
        <v>6.2526757555604329E-2</v>
      </c>
      <c r="E35" s="9">
        <f t="shared" si="6"/>
        <v>7.6827172319210033E-2</v>
      </c>
      <c r="F35" s="9">
        <f t="shared" si="7"/>
        <v>6.2624846173469792E-2</v>
      </c>
    </row>
    <row r="36" spans="1:6" x14ac:dyDescent="0.25">
      <c r="A36" s="10" t="s">
        <v>3</v>
      </c>
      <c r="B36" s="9">
        <f t="shared" si="3"/>
        <v>1</v>
      </c>
      <c r="C36" s="9">
        <f t="shared" si="4"/>
        <v>1</v>
      </c>
      <c r="D36" s="9">
        <f t="shared" si="5"/>
        <v>1</v>
      </c>
      <c r="E36" s="9">
        <f t="shared" si="6"/>
        <v>1</v>
      </c>
      <c r="F36" s="9">
        <f t="shared" si="7"/>
        <v>1</v>
      </c>
    </row>
  </sheetData>
  <mergeCells count="3">
    <mergeCell ref="A1:F1"/>
    <mergeCell ref="A2:F2"/>
    <mergeCell ref="A22:F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C7F6-ED31-4330-AA1E-003DB816FA76}">
  <dimension ref="A1:AB36"/>
  <sheetViews>
    <sheetView zoomScaleNormal="100" workbookViewId="0">
      <selection sqref="A1:AB1"/>
    </sheetView>
  </sheetViews>
  <sheetFormatPr baseColWidth="10" defaultRowHeight="13.2" x14ac:dyDescent="0.25"/>
  <cols>
    <col min="1" max="1" width="28.33203125" bestFit="1" customWidth="1"/>
    <col min="2" max="2" width="11.88671875" bestFit="1" customWidth="1"/>
    <col min="3" max="3" width="11.109375" bestFit="1" customWidth="1"/>
    <col min="4" max="5" width="10.6640625" bestFit="1" customWidth="1"/>
    <col min="6" max="8" width="11.88671875" bestFit="1" customWidth="1"/>
    <col min="9" max="9" width="11.109375" bestFit="1" customWidth="1"/>
    <col min="10" max="10" width="11.33203125" bestFit="1" customWidth="1"/>
    <col min="12" max="14" width="10.6640625" bestFit="1" customWidth="1"/>
    <col min="16" max="16" width="11.88671875" bestFit="1" customWidth="1"/>
    <col min="17" max="17" width="10.6640625" bestFit="1" customWidth="1"/>
    <col min="18" max="21" width="11.88671875" bestFit="1" customWidth="1"/>
    <col min="22" max="23" width="10.6640625" bestFit="1" customWidth="1"/>
    <col min="24" max="25" width="11.88671875" bestFit="1" customWidth="1"/>
    <col min="26" max="26" width="10.6640625" bestFit="1" customWidth="1"/>
    <col min="27" max="27" width="11.33203125" bestFit="1" customWidth="1"/>
    <col min="28" max="28" width="11.21875" bestFit="1" customWidth="1"/>
  </cols>
  <sheetData>
    <row r="1" spans="1:28" ht="14.4" x14ac:dyDescent="0.25">
      <c r="A1" s="114" t="s">
        <v>273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28" ht="14.4" x14ac:dyDescent="0.25">
      <c r="A2" s="115" t="s">
        <v>250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3" spans="1:28" ht="66" x14ac:dyDescent="0.25">
      <c r="A3" s="19" t="s">
        <v>254</v>
      </c>
      <c r="B3" s="19" t="s">
        <v>153</v>
      </c>
      <c r="C3" s="19" t="s">
        <v>274</v>
      </c>
      <c r="D3" s="19" t="s">
        <v>97</v>
      </c>
      <c r="E3" s="19" t="s">
        <v>275</v>
      </c>
      <c r="F3" s="19" t="s">
        <v>153</v>
      </c>
      <c r="G3" s="19" t="s">
        <v>153</v>
      </c>
      <c r="H3" s="19" t="s">
        <v>153</v>
      </c>
      <c r="I3" s="19" t="s">
        <v>276</v>
      </c>
      <c r="J3" s="19" t="s">
        <v>277</v>
      </c>
      <c r="K3" s="19" t="s">
        <v>278</v>
      </c>
      <c r="L3" s="19" t="s">
        <v>81</v>
      </c>
      <c r="M3" s="19" t="s">
        <v>102</v>
      </c>
      <c r="N3" s="19" t="s">
        <v>102</v>
      </c>
      <c r="O3" s="19" t="s">
        <v>279</v>
      </c>
      <c r="P3" s="19" t="s">
        <v>71</v>
      </c>
      <c r="Q3" s="19" t="s">
        <v>67</v>
      </c>
      <c r="R3" s="19" t="s">
        <v>85</v>
      </c>
      <c r="S3" s="19" t="s">
        <v>71</v>
      </c>
      <c r="T3" s="19" t="s">
        <v>153</v>
      </c>
      <c r="U3" s="19" t="s">
        <v>153</v>
      </c>
      <c r="V3" s="19" t="s">
        <v>85</v>
      </c>
      <c r="W3" s="19" t="s">
        <v>85</v>
      </c>
      <c r="X3" s="19" t="s">
        <v>153</v>
      </c>
      <c r="Y3" s="19" t="s">
        <v>280</v>
      </c>
      <c r="Z3" s="19" t="s">
        <v>281</v>
      </c>
      <c r="AA3" s="19" t="s">
        <v>282</v>
      </c>
      <c r="AB3" s="19" t="s">
        <v>283</v>
      </c>
    </row>
    <row r="4" spans="1:28" x14ac:dyDescent="0.25">
      <c r="A4" s="11" t="s">
        <v>249</v>
      </c>
      <c r="B4" s="11" t="s">
        <v>155</v>
      </c>
      <c r="C4" s="11" t="s">
        <v>57</v>
      </c>
      <c r="D4" s="11" t="s">
        <v>98</v>
      </c>
      <c r="E4" s="11" t="s">
        <v>84</v>
      </c>
      <c r="F4" s="11" t="s">
        <v>158</v>
      </c>
      <c r="G4" s="11" t="s">
        <v>95</v>
      </c>
      <c r="H4" s="11" t="s">
        <v>159</v>
      </c>
      <c r="I4" s="11" t="s">
        <v>66</v>
      </c>
      <c r="J4" s="11" t="s">
        <v>40</v>
      </c>
      <c r="K4" s="11" t="s">
        <v>13</v>
      </c>
      <c r="L4" s="11" t="s">
        <v>14</v>
      </c>
      <c r="M4" s="11" t="s">
        <v>91</v>
      </c>
      <c r="N4" s="11" t="s">
        <v>103</v>
      </c>
      <c r="O4" s="11" t="s">
        <v>101</v>
      </c>
      <c r="P4" s="11" t="s">
        <v>73</v>
      </c>
      <c r="Q4" s="11" t="s">
        <v>69</v>
      </c>
      <c r="R4" s="11" t="s">
        <v>88</v>
      </c>
      <c r="S4" s="11" t="s">
        <v>224</v>
      </c>
      <c r="T4" s="11" t="s">
        <v>157</v>
      </c>
      <c r="U4" s="11" t="s">
        <v>160</v>
      </c>
      <c r="V4" s="11" t="s">
        <v>89</v>
      </c>
      <c r="W4" s="11" t="s">
        <v>87</v>
      </c>
      <c r="X4" s="11" t="s">
        <v>156</v>
      </c>
      <c r="Y4" s="11" t="s">
        <v>26</v>
      </c>
      <c r="Z4" s="11" t="s">
        <v>80</v>
      </c>
      <c r="AA4" s="11" t="s">
        <v>70</v>
      </c>
      <c r="AB4" s="11" t="s">
        <v>51</v>
      </c>
    </row>
    <row r="5" spans="1:28" x14ac:dyDescent="0.25">
      <c r="A5" s="18" t="s">
        <v>197</v>
      </c>
      <c r="B5" s="14">
        <v>6680082</v>
      </c>
      <c r="C5" s="14">
        <v>1315661.6666666667</v>
      </c>
      <c r="D5" s="14">
        <v>265112</v>
      </c>
      <c r="E5" s="14">
        <v>1916056</v>
      </c>
      <c r="F5" s="14">
        <v>2878422</v>
      </c>
      <c r="G5" s="14">
        <v>1406034</v>
      </c>
      <c r="H5" s="14">
        <v>1727377</v>
      </c>
      <c r="I5" s="14">
        <v>327170.59999999998</v>
      </c>
      <c r="J5" s="14">
        <v>2094879</v>
      </c>
      <c r="K5" s="14">
        <v>1303688.6666666667</v>
      </c>
      <c r="L5" s="14">
        <v>365000</v>
      </c>
      <c r="M5" s="14">
        <v>339993</v>
      </c>
      <c r="N5" s="14">
        <v>390837</v>
      </c>
      <c r="O5" s="14">
        <v>2396594</v>
      </c>
      <c r="P5" s="14">
        <v>9359812</v>
      </c>
      <c r="Q5" s="14">
        <v>521570</v>
      </c>
      <c r="R5" s="14">
        <v>2308558</v>
      </c>
      <c r="S5" s="14">
        <v>7524166</v>
      </c>
      <c r="T5" s="14">
        <v>2608255</v>
      </c>
      <c r="U5" s="14">
        <v>2609321</v>
      </c>
      <c r="V5" s="14">
        <v>2118068</v>
      </c>
      <c r="W5" s="14">
        <v>935968</v>
      </c>
      <c r="X5" s="14">
        <v>4226912</v>
      </c>
      <c r="Y5" s="14">
        <v>253386.5</v>
      </c>
      <c r="Z5" s="14">
        <v>502827.5</v>
      </c>
      <c r="AA5" s="14">
        <v>214165</v>
      </c>
      <c r="AB5" s="14">
        <v>701877.6</v>
      </c>
    </row>
    <row r="6" spans="1:28" x14ac:dyDescent="0.25">
      <c r="A6" s="18" t="s">
        <v>198</v>
      </c>
      <c r="B6" s="14">
        <v>2245147</v>
      </c>
      <c r="C6" s="14">
        <v>785794.33333333337</v>
      </c>
      <c r="D6" s="14">
        <v>71816</v>
      </c>
      <c r="E6" s="14">
        <v>236874</v>
      </c>
      <c r="F6" s="14">
        <v>864338</v>
      </c>
      <c r="G6" s="14">
        <v>416660</v>
      </c>
      <c r="H6" s="14">
        <v>948185</v>
      </c>
      <c r="I6" s="14">
        <v>339409</v>
      </c>
      <c r="J6" s="14">
        <v>402470</v>
      </c>
      <c r="K6" s="14">
        <v>355854.77777777775</v>
      </c>
      <c r="L6" s="14">
        <v>365000</v>
      </c>
      <c r="M6" s="14">
        <v>63041</v>
      </c>
      <c r="N6" s="14">
        <v>63041</v>
      </c>
      <c r="O6" s="14">
        <v>29928.666666666668</v>
      </c>
      <c r="P6" s="14">
        <v>184499</v>
      </c>
      <c r="Q6" s="14">
        <v>458627</v>
      </c>
      <c r="R6" s="14">
        <v>0</v>
      </c>
      <c r="S6" s="14">
        <v>115319</v>
      </c>
      <c r="T6" s="14">
        <v>1150454</v>
      </c>
      <c r="U6" s="14">
        <v>607081</v>
      </c>
      <c r="V6" s="14">
        <v>212861</v>
      </c>
      <c r="W6" s="14">
        <v>113870</v>
      </c>
      <c r="X6" s="14">
        <v>1981599</v>
      </c>
      <c r="Y6" s="14">
        <v>1020789.5</v>
      </c>
      <c r="Z6" s="14">
        <v>165542.5</v>
      </c>
      <c r="AA6" s="14">
        <v>104230.66666666667</v>
      </c>
      <c r="AB6" s="14">
        <v>176924.6</v>
      </c>
    </row>
    <row r="7" spans="1:28" x14ac:dyDescent="0.25">
      <c r="A7" s="18" t="s">
        <v>199</v>
      </c>
      <c r="B7" s="14">
        <v>836069</v>
      </c>
      <c r="C7" s="14">
        <v>275333.83333333331</v>
      </c>
      <c r="D7" s="14">
        <v>30218</v>
      </c>
      <c r="E7" s="14">
        <v>477280</v>
      </c>
      <c r="F7" s="14">
        <v>836069</v>
      </c>
      <c r="G7" s="14">
        <v>836069</v>
      </c>
      <c r="H7" s="14">
        <v>836069</v>
      </c>
      <c r="I7" s="14">
        <v>233014.2</v>
      </c>
      <c r="J7" s="14">
        <v>318293.2</v>
      </c>
      <c r="K7" s="14">
        <v>197923.88888888888</v>
      </c>
      <c r="L7" s="14">
        <v>393623</v>
      </c>
      <c r="M7" s="14">
        <v>25222</v>
      </c>
      <c r="N7" s="14">
        <v>22484</v>
      </c>
      <c r="O7" s="14">
        <v>39912</v>
      </c>
      <c r="P7" s="14">
        <v>3948253</v>
      </c>
      <c r="Q7" s="14">
        <v>146386</v>
      </c>
      <c r="R7" s="14">
        <v>1075030</v>
      </c>
      <c r="S7" s="14">
        <v>2960546</v>
      </c>
      <c r="T7" s="14">
        <v>836069</v>
      </c>
      <c r="U7" s="14">
        <v>736069</v>
      </c>
      <c r="V7" s="14">
        <v>1283436</v>
      </c>
      <c r="W7" s="14">
        <v>840910</v>
      </c>
      <c r="X7" s="14">
        <v>836069</v>
      </c>
      <c r="Y7" s="14">
        <v>321915.5</v>
      </c>
      <c r="Z7" s="14">
        <v>102804</v>
      </c>
      <c r="AA7" s="14">
        <v>62878</v>
      </c>
      <c r="AB7" s="14">
        <v>362868.8</v>
      </c>
    </row>
    <row r="8" spans="1:28" x14ac:dyDescent="0.25">
      <c r="A8" s="18" t="s">
        <v>200</v>
      </c>
      <c r="B8" s="14">
        <v>6859734</v>
      </c>
      <c r="C8" s="14">
        <v>903797.66666666663</v>
      </c>
      <c r="D8" s="14">
        <v>457810</v>
      </c>
      <c r="E8" s="14">
        <v>1082049.5</v>
      </c>
      <c r="F8" s="14">
        <v>2532825</v>
      </c>
      <c r="G8" s="14">
        <v>2532825</v>
      </c>
      <c r="H8" s="14">
        <v>11767088</v>
      </c>
      <c r="I8" s="14">
        <v>308637</v>
      </c>
      <c r="J8" s="14">
        <v>870832</v>
      </c>
      <c r="K8" s="14">
        <v>470904.44444444444</v>
      </c>
      <c r="L8" s="14">
        <v>1265200</v>
      </c>
      <c r="M8" s="14">
        <v>187983</v>
      </c>
      <c r="N8" s="14">
        <v>321675</v>
      </c>
      <c r="O8" s="14">
        <v>92141.666666666672</v>
      </c>
      <c r="P8" s="14">
        <v>6963104</v>
      </c>
      <c r="Q8" s="14">
        <v>165386</v>
      </c>
      <c r="R8" s="14">
        <v>7922224</v>
      </c>
      <c r="S8" s="14">
        <v>3255039</v>
      </c>
      <c r="T8" s="14">
        <v>4221375</v>
      </c>
      <c r="U8" s="14">
        <v>319815</v>
      </c>
      <c r="V8" s="14">
        <v>1549654</v>
      </c>
      <c r="W8" s="14">
        <v>3061325</v>
      </c>
      <c r="X8" s="14">
        <v>8442750</v>
      </c>
      <c r="Y8" s="14">
        <v>2703048</v>
      </c>
      <c r="Z8" s="14">
        <v>793193</v>
      </c>
      <c r="AA8" s="14">
        <v>207364.33333333334</v>
      </c>
      <c r="AB8" s="14">
        <v>720378.2</v>
      </c>
    </row>
    <row r="9" spans="1:28" x14ac:dyDescent="0.25">
      <c r="A9" s="18" t="s">
        <v>201</v>
      </c>
      <c r="B9" s="14">
        <v>20617</v>
      </c>
      <c r="C9" s="14">
        <v>4500</v>
      </c>
      <c r="D9" s="14">
        <v>0</v>
      </c>
      <c r="E9" s="14">
        <v>0</v>
      </c>
      <c r="F9" s="14">
        <v>20617</v>
      </c>
      <c r="G9" s="14">
        <v>41234</v>
      </c>
      <c r="H9" s="14">
        <v>20617</v>
      </c>
      <c r="I9" s="14">
        <v>12680</v>
      </c>
      <c r="J9" s="14">
        <v>3758.8</v>
      </c>
      <c r="K9" s="14">
        <v>11395.555555555555</v>
      </c>
      <c r="L9" s="14">
        <v>0</v>
      </c>
      <c r="M9" s="14">
        <v>17400</v>
      </c>
      <c r="N9" s="14">
        <v>17400</v>
      </c>
      <c r="O9" s="14">
        <v>6604.333333333333</v>
      </c>
      <c r="P9" s="14">
        <v>297298</v>
      </c>
      <c r="Q9" s="14">
        <v>0</v>
      </c>
      <c r="R9" s="14">
        <v>0</v>
      </c>
      <c r="S9" s="14">
        <v>353090</v>
      </c>
      <c r="T9" s="14">
        <v>20617</v>
      </c>
      <c r="U9" s="14">
        <v>61851</v>
      </c>
      <c r="V9" s="14">
        <v>0</v>
      </c>
      <c r="W9" s="14">
        <v>0</v>
      </c>
      <c r="X9" s="14">
        <v>20617</v>
      </c>
      <c r="Y9" s="14">
        <v>0</v>
      </c>
      <c r="Z9" s="14">
        <v>0</v>
      </c>
      <c r="AA9" s="14">
        <v>0</v>
      </c>
      <c r="AB9" s="14">
        <v>371.6</v>
      </c>
    </row>
    <row r="10" spans="1:28" x14ac:dyDescent="0.25">
      <c r="A10" s="18" t="s">
        <v>202</v>
      </c>
      <c r="B10" s="14">
        <v>3300000</v>
      </c>
      <c r="C10" s="14">
        <v>555527.66666666663</v>
      </c>
      <c r="D10" s="14">
        <v>656360</v>
      </c>
      <c r="E10" s="14">
        <v>2028319</v>
      </c>
      <c r="F10" s="14">
        <v>2200000</v>
      </c>
      <c r="G10" s="14">
        <v>1980000</v>
      </c>
      <c r="H10" s="14">
        <v>2200000</v>
      </c>
      <c r="I10" s="14">
        <v>972868</v>
      </c>
      <c r="J10" s="14">
        <v>2197472.6</v>
      </c>
      <c r="K10" s="14">
        <v>2462484.888888889</v>
      </c>
      <c r="L10" s="14">
        <v>742000</v>
      </c>
      <c r="M10" s="14">
        <v>913562</v>
      </c>
      <c r="N10" s="14">
        <v>814218</v>
      </c>
      <c r="O10" s="14">
        <v>624829</v>
      </c>
      <c r="P10" s="14">
        <v>3636332</v>
      </c>
      <c r="Q10" s="14">
        <v>3988217</v>
      </c>
      <c r="R10" s="14">
        <v>447602</v>
      </c>
      <c r="S10" s="14">
        <v>1667221</v>
      </c>
      <c r="T10" s="14">
        <v>2860000</v>
      </c>
      <c r="U10" s="14">
        <v>6160000</v>
      </c>
      <c r="V10" s="14">
        <v>454544</v>
      </c>
      <c r="W10" s="14">
        <v>923442</v>
      </c>
      <c r="X10" s="14">
        <v>5060000</v>
      </c>
      <c r="Y10" s="14">
        <v>4607652</v>
      </c>
      <c r="Z10" s="14">
        <v>1094963.5</v>
      </c>
      <c r="AA10" s="14">
        <v>476826</v>
      </c>
      <c r="AB10" s="14">
        <v>862913.2</v>
      </c>
    </row>
    <row r="11" spans="1:28" x14ac:dyDescent="0.25">
      <c r="A11" s="18" t="s">
        <v>203</v>
      </c>
      <c r="B11" s="14">
        <v>0</v>
      </c>
      <c r="C11" s="14">
        <v>247915.66666666666</v>
      </c>
      <c r="D11" s="14">
        <v>0</v>
      </c>
      <c r="E11" s="14">
        <v>411839</v>
      </c>
      <c r="F11" s="14">
        <v>0</v>
      </c>
      <c r="G11" s="14">
        <v>0</v>
      </c>
      <c r="H11" s="14">
        <v>0</v>
      </c>
      <c r="I11" s="14">
        <v>0</v>
      </c>
      <c r="J11" s="14">
        <v>42775.6</v>
      </c>
      <c r="K11" s="14">
        <v>10452.444444444445</v>
      </c>
      <c r="L11" s="14">
        <v>95000</v>
      </c>
      <c r="M11" s="14">
        <v>30540</v>
      </c>
      <c r="N11" s="14">
        <v>30540</v>
      </c>
      <c r="O11" s="14">
        <v>201570.33333333334</v>
      </c>
      <c r="P11" s="14">
        <v>228666</v>
      </c>
      <c r="Q11" s="14">
        <v>0</v>
      </c>
      <c r="R11" s="14">
        <v>13796</v>
      </c>
      <c r="S11" s="14">
        <v>2573113</v>
      </c>
      <c r="T11" s="14">
        <v>0</v>
      </c>
      <c r="U11" s="14">
        <v>0</v>
      </c>
      <c r="V11" s="14">
        <v>19113</v>
      </c>
      <c r="W11" s="14">
        <v>38929</v>
      </c>
      <c r="X11" s="14">
        <v>0</v>
      </c>
      <c r="Y11" s="14">
        <v>0</v>
      </c>
      <c r="Z11" s="14">
        <v>32571.5</v>
      </c>
      <c r="AA11" s="14">
        <v>6032.666666666667</v>
      </c>
      <c r="AB11" s="14">
        <v>87276.6</v>
      </c>
    </row>
    <row r="12" spans="1:28" x14ac:dyDescent="0.25">
      <c r="A12" s="18" t="s">
        <v>204</v>
      </c>
      <c r="B12" s="14">
        <v>4924937</v>
      </c>
      <c r="C12" s="14">
        <v>1215547</v>
      </c>
      <c r="D12" s="14">
        <v>280950</v>
      </c>
      <c r="E12" s="14">
        <v>1018568.5</v>
      </c>
      <c r="F12" s="14">
        <v>2110687</v>
      </c>
      <c r="G12" s="14">
        <v>3166031</v>
      </c>
      <c r="H12" s="14">
        <v>2110687</v>
      </c>
      <c r="I12" s="14">
        <v>2753.8</v>
      </c>
      <c r="J12" s="14">
        <v>60730.400000000001</v>
      </c>
      <c r="K12" s="14">
        <v>59671</v>
      </c>
      <c r="L12" s="14">
        <v>0</v>
      </c>
      <c r="M12" s="14">
        <v>0</v>
      </c>
      <c r="N12" s="14">
        <v>0</v>
      </c>
      <c r="O12" s="14">
        <v>0</v>
      </c>
      <c r="P12" s="14">
        <v>9843245</v>
      </c>
      <c r="Q12" s="14">
        <v>0</v>
      </c>
      <c r="R12" s="14">
        <v>3470609</v>
      </c>
      <c r="S12" s="14">
        <v>8822131</v>
      </c>
      <c r="T12" s="14">
        <v>10553437</v>
      </c>
      <c r="U12" s="14">
        <v>11506255</v>
      </c>
      <c r="V12" s="14">
        <v>441727</v>
      </c>
      <c r="W12" s="14">
        <v>527667</v>
      </c>
      <c r="X12" s="14">
        <v>18996187</v>
      </c>
      <c r="Y12" s="14">
        <v>275000</v>
      </c>
      <c r="Z12" s="14">
        <v>0</v>
      </c>
      <c r="AA12" s="14">
        <v>0</v>
      </c>
      <c r="AB12" s="14">
        <v>65253.8</v>
      </c>
    </row>
    <row r="13" spans="1:28" s="1" customFormat="1" x14ac:dyDescent="0.25">
      <c r="A13" s="4" t="s">
        <v>233</v>
      </c>
      <c r="B13" s="11">
        <f>SUM(B5:B12)</f>
        <v>24866586</v>
      </c>
      <c r="C13" s="11">
        <f t="shared" ref="C13:AB13" si="0">SUM(C5:C12)</f>
        <v>5304077.833333333</v>
      </c>
      <c r="D13" s="11">
        <f t="shared" si="0"/>
        <v>1762266</v>
      </c>
      <c r="E13" s="11">
        <f t="shared" si="0"/>
        <v>7170986</v>
      </c>
      <c r="F13" s="11">
        <f t="shared" si="0"/>
        <v>11442958</v>
      </c>
      <c r="G13" s="11">
        <f t="shared" si="0"/>
        <v>10378853</v>
      </c>
      <c r="H13" s="11">
        <f t="shared" si="0"/>
        <v>19610023</v>
      </c>
      <c r="I13" s="11">
        <f t="shared" si="0"/>
        <v>2196532.5999999996</v>
      </c>
      <c r="J13" s="11">
        <f t="shared" si="0"/>
        <v>5991211.5999999996</v>
      </c>
      <c r="K13" s="11">
        <f t="shared" si="0"/>
        <v>4872375.666666666</v>
      </c>
      <c r="L13" s="11">
        <f t="shared" si="0"/>
        <v>3225823</v>
      </c>
      <c r="M13" s="11">
        <f t="shared" si="0"/>
        <v>1577741</v>
      </c>
      <c r="N13" s="11">
        <f t="shared" si="0"/>
        <v>1660195</v>
      </c>
      <c r="O13" s="11">
        <f t="shared" si="0"/>
        <v>3391580</v>
      </c>
      <c r="P13" s="11">
        <f t="shared" si="0"/>
        <v>34461209</v>
      </c>
      <c r="Q13" s="11">
        <f t="shared" si="0"/>
        <v>5280186</v>
      </c>
      <c r="R13" s="11">
        <f t="shared" si="0"/>
        <v>15237819</v>
      </c>
      <c r="S13" s="11">
        <f t="shared" si="0"/>
        <v>27270625</v>
      </c>
      <c r="T13" s="11">
        <f t="shared" si="0"/>
        <v>22250207</v>
      </c>
      <c r="U13" s="11">
        <f t="shared" si="0"/>
        <v>22000392</v>
      </c>
      <c r="V13" s="11">
        <f t="shared" si="0"/>
        <v>6079403</v>
      </c>
      <c r="W13" s="11">
        <f t="shared" si="0"/>
        <v>6442111</v>
      </c>
      <c r="X13" s="11">
        <f t="shared" si="0"/>
        <v>39564134</v>
      </c>
      <c r="Y13" s="11">
        <f t="shared" si="0"/>
        <v>9181791.5</v>
      </c>
      <c r="Z13" s="11">
        <f t="shared" si="0"/>
        <v>2691902</v>
      </c>
      <c r="AA13" s="11">
        <f t="shared" si="0"/>
        <v>1071496.6666666667</v>
      </c>
      <c r="AB13" s="11">
        <f t="shared" si="0"/>
        <v>2977864.4</v>
      </c>
    </row>
    <row r="14" spans="1:28" x14ac:dyDescent="0.25">
      <c r="A14" s="18" t="s">
        <v>205</v>
      </c>
      <c r="B14" s="14">
        <v>562303</v>
      </c>
      <c r="C14" s="14">
        <v>1441122</v>
      </c>
      <c r="D14" s="14">
        <v>363924</v>
      </c>
      <c r="E14" s="14">
        <v>923649.5</v>
      </c>
      <c r="F14" s="14">
        <v>374334</v>
      </c>
      <c r="G14" s="14">
        <v>241492</v>
      </c>
      <c r="H14" s="14">
        <v>0</v>
      </c>
      <c r="I14" s="14">
        <v>728199.4</v>
      </c>
      <c r="J14" s="14">
        <v>1803722.8</v>
      </c>
      <c r="K14" s="14">
        <v>729065.77777777775</v>
      </c>
      <c r="L14" s="14">
        <v>27123</v>
      </c>
      <c r="M14" s="14">
        <v>241370</v>
      </c>
      <c r="N14" s="14">
        <v>241370</v>
      </c>
      <c r="O14" s="14">
        <v>1294344</v>
      </c>
      <c r="P14" s="14">
        <v>0</v>
      </c>
      <c r="Q14" s="14">
        <v>214825</v>
      </c>
      <c r="R14" s="14">
        <v>1732310</v>
      </c>
      <c r="S14" s="14">
        <v>0</v>
      </c>
      <c r="T14" s="14">
        <v>1070704</v>
      </c>
      <c r="U14" s="14">
        <v>1558061</v>
      </c>
      <c r="V14" s="14">
        <v>850522</v>
      </c>
      <c r="W14" s="14">
        <v>613914</v>
      </c>
      <c r="X14" s="14">
        <v>1468796</v>
      </c>
      <c r="Y14" s="14">
        <v>3584437</v>
      </c>
      <c r="Z14" s="14">
        <v>547296</v>
      </c>
      <c r="AA14" s="14">
        <v>238302.33333333334</v>
      </c>
      <c r="AB14" s="14">
        <v>374749.8</v>
      </c>
    </row>
    <row r="15" spans="1:28" x14ac:dyDescent="0.25">
      <c r="A15" s="18" t="s">
        <v>206</v>
      </c>
      <c r="B15" s="14">
        <v>0</v>
      </c>
      <c r="C15" s="14">
        <v>107721.5</v>
      </c>
      <c r="D15" s="14">
        <v>154229</v>
      </c>
      <c r="E15" s="14">
        <v>0</v>
      </c>
      <c r="F15" s="14">
        <v>0</v>
      </c>
      <c r="G15" s="14">
        <v>0</v>
      </c>
      <c r="H15" s="14">
        <v>0</v>
      </c>
      <c r="I15" s="14">
        <v>82773.600000000006</v>
      </c>
      <c r="J15" s="14">
        <v>154401.79999999999</v>
      </c>
      <c r="K15" s="14">
        <v>56271.222222222219</v>
      </c>
      <c r="L15" s="14">
        <v>0</v>
      </c>
      <c r="M15" s="14">
        <v>3162</v>
      </c>
      <c r="N15" s="14">
        <v>3162</v>
      </c>
      <c r="O15" s="14">
        <v>2729</v>
      </c>
      <c r="P15" s="14">
        <v>0</v>
      </c>
      <c r="Q15" s="14">
        <v>565636</v>
      </c>
      <c r="R15" s="14">
        <v>0</v>
      </c>
      <c r="S15" s="14">
        <v>0</v>
      </c>
      <c r="T15" s="14">
        <v>0</v>
      </c>
      <c r="U15" s="14">
        <v>0</v>
      </c>
      <c r="V15" s="14">
        <v>0</v>
      </c>
      <c r="W15" s="14">
        <v>0</v>
      </c>
      <c r="X15" s="14">
        <v>0</v>
      </c>
      <c r="Y15" s="14">
        <v>624759.5</v>
      </c>
      <c r="Z15" s="14">
        <v>0</v>
      </c>
      <c r="AA15" s="14">
        <v>41493</v>
      </c>
      <c r="AB15" s="14">
        <v>40247.199999999997</v>
      </c>
    </row>
    <row r="16" spans="1:28" x14ac:dyDescent="0.25">
      <c r="A16" s="18" t="s">
        <v>207</v>
      </c>
      <c r="B16" s="14">
        <v>157607</v>
      </c>
      <c r="C16" s="14">
        <v>281121</v>
      </c>
      <c r="D16" s="14">
        <v>285078</v>
      </c>
      <c r="E16" s="14">
        <v>460727.5</v>
      </c>
      <c r="F16" s="14">
        <v>165487</v>
      </c>
      <c r="G16" s="14">
        <v>33844</v>
      </c>
      <c r="H16" s="14">
        <v>0</v>
      </c>
      <c r="I16" s="14">
        <v>24832</v>
      </c>
      <c r="J16" s="14">
        <v>130792.6</v>
      </c>
      <c r="K16" s="14">
        <v>67327.666666666672</v>
      </c>
      <c r="L16" s="14">
        <v>0</v>
      </c>
      <c r="M16" s="14">
        <v>18388</v>
      </c>
      <c r="N16" s="14">
        <v>18388</v>
      </c>
      <c r="O16" s="14">
        <v>254386.33333333334</v>
      </c>
      <c r="P16" s="14">
        <v>0</v>
      </c>
      <c r="Q16" s="14">
        <v>25200</v>
      </c>
      <c r="R16" s="14">
        <v>52735</v>
      </c>
      <c r="S16" s="14">
        <v>0</v>
      </c>
      <c r="T16" s="14">
        <v>788035</v>
      </c>
      <c r="U16" s="14">
        <v>275812</v>
      </c>
      <c r="V16" s="14">
        <v>20572</v>
      </c>
      <c r="W16" s="14">
        <v>15384</v>
      </c>
      <c r="X16" s="14">
        <v>307334</v>
      </c>
      <c r="Y16" s="14">
        <v>157019.5</v>
      </c>
      <c r="Z16" s="14">
        <v>11191</v>
      </c>
      <c r="AA16" s="14">
        <v>38789.333333333336</v>
      </c>
      <c r="AB16" s="14">
        <v>180864.8</v>
      </c>
    </row>
    <row r="17" spans="1:28" x14ac:dyDescent="0.25">
      <c r="A17" s="4" t="s">
        <v>234</v>
      </c>
      <c r="B17" s="11">
        <f>SUM(B14:B16)</f>
        <v>719910</v>
      </c>
      <c r="C17" s="11">
        <f t="shared" ref="C17:AB17" si="1">SUM(C14:C16)</f>
        <v>1829964.5</v>
      </c>
      <c r="D17" s="11">
        <f t="shared" si="1"/>
        <v>803231</v>
      </c>
      <c r="E17" s="11">
        <f t="shared" si="1"/>
        <v>1384377</v>
      </c>
      <c r="F17" s="11">
        <f t="shared" si="1"/>
        <v>539821</v>
      </c>
      <c r="G17" s="11">
        <f t="shared" si="1"/>
        <v>275336</v>
      </c>
      <c r="H17" s="11">
        <f t="shared" si="1"/>
        <v>0</v>
      </c>
      <c r="I17" s="11">
        <f t="shared" si="1"/>
        <v>835805</v>
      </c>
      <c r="J17" s="11">
        <f t="shared" si="1"/>
        <v>2088917.2000000002</v>
      </c>
      <c r="K17" s="11">
        <f t="shared" si="1"/>
        <v>852664.66666666663</v>
      </c>
      <c r="L17" s="11">
        <f t="shared" si="1"/>
        <v>27123</v>
      </c>
      <c r="M17" s="11">
        <f t="shared" si="1"/>
        <v>262920</v>
      </c>
      <c r="N17" s="11">
        <f t="shared" si="1"/>
        <v>262920</v>
      </c>
      <c r="O17" s="11">
        <f t="shared" si="1"/>
        <v>1551459.3333333333</v>
      </c>
      <c r="P17" s="11">
        <f t="shared" si="1"/>
        <v>0</v>
      </c>
      <c r="Q17" s="11">
        <f t="shared" si="1"/>
        <v>805661</v>
      </c>
      <c r="R17" s="11">
        <f t="shared" si="1"/>
        <v>1785045</v>
      </c>
      <c r="S17" s="11">
        <f t="shared" si="1"/>
        <v>0</v>
      </c>
      <c r="T17" s="11">
        <f t="shared" si="1"/>
        <v>1858739</v>
      </c>
      <c r="U17" s="11">
        <f t="shared" si="1"/>
        <v>1833873</v>
      </c>
      <c r="V17" s="11">
        <f t="shared" si="1"/>
        <v>871094</v>
      </c>
      <c r="W17" s="11">
        <f t="shared" si="1"/>
        <v>629298</v>
      </c>
      <c r="X17" s="11">
        <f t="shared" si="1"/>
        <v>1776130</v>
      </c>
      <c r="Y17" s="11">
        <f t="shared" si="1"/>
        <v>4366216</v>
      </c>
      <c r="Z17" s="11">
        <f t="shared" si="1"/>
        <v>558487</v>
      </c>
      <c r="AA17" s="11">
        <f t="shared" si="1"/>
        <v>318584.66666666669</v>
      </c>
      <c r="AB17" s="11">
        <f t="shared" si="1"/>
        <v>595861.80000000005</v>
      </c>
    </row>
    <row r="18" spans="1:28" x14ac:dyDescent="0.25">
      <c r="A18" s="4" t="s">
        <v>3</v>
      </c>
      <c r="B18" s="11">
        <f>+B13+B17</f>
        <v>25586496</v>
      </c>
      <c r="C18" s="11">
        <f t="shared" ref="C18:AB18" si="2">+C13+C17</f>
        <v>7134042.333333333</v>
      </c>
      <c r="D18" s="11">
        <f t="shared" si="2"/>
        <v>2565497</v>
      </c>
      <c r="E18" s="11">
        <f t="shared" si="2"/>
        <v>8555363</v>
      </c>
      <c r="F18" s="11">
        <f t="shared" si="2"/>
        <v>11982779</v>
      </c>
      <c r="G18" s="11">
        <f t="shared" si="2"/>
        <v>10654189</v>
      </c>
      <c r="H18" s="11">
        <f t="shared" si="2"/>
        <v>19610023</v>
      </c>
      <c r="I18" s="11">
        <f t="shared" si="2"/>
        <v>3032337.5999999996</v>
      </c>
      <c r="J18" s="11">
        <f t="shared" si="2"/>
        <v>8080128.7999999998</v>
      </c>
      <c r="K18" s="11">
        <f t="shared" si="2"/>
        <v>5725040.333333333</v>
      </c>
      <c r="L18" s="11">
        <f t="shared" si="2"/>
        <v>3252946</v>
      </c>
      <c r="M18" s="11">
        <f t="shared" si="2"/>
        <v>1840661</v>
      </c>
      <c r="N18" s="11">
        <f t="shared" si="2"/>
        <v>1923115</v>
      </c>
      <c r="O18" s="11">
        <f t="shared" si="2"/>
        <v>4943039.333333333</v>
      </c>
      <c r="P18" s="11">
        <f t="shared" si="2"/>
        <v>34461209</v>
      </c>
      <c r="Q18" s="11">
        <f t="shared" si="2"/>
        <v>6085847</v>
      </c>
      <c r="R18" s="11">
        <f t="shared" si="2"/>
        <v>17022864</v>
      </c>
      <c r="S18" s="11">
        <f t="shared" si="2"/>
        <v>27270625</v>
      </c>
      <c r="T18" s="11">
        <f t="shared" si="2"/>
        <v>24108946</v>
      </c>
      <c r="U18" s="11">
        <f t="shared" si="2"/>
        <v>23834265</v>
      </c>
      <c r="V18" s="11">
        <f t="shared" si="2"/>
        <v>6950497</v>
      </c>
      <c r="W18" s="11">
        <f t="shared" si="2"/>
        <v>7071409</v>
      </c>
      <c r="X18" s="11">
        <f t="shared" si="2"/>
        <v>41340264</v>
      </c>
      <c r="Y18" s="11">
        <f t="shared" si="2"/>
        <v>13548007.5</v>
      </c>
      <c r="Z18" s="11">
        <f t="shared" si="2"/>
        <v>3250389</v>
      </c>
      <c r="AA18" s="11">
        <f t="shared" si="2"/>
        <v>1390081.3333333335</v>
      </c>
      <c r="AB18" s="11">
        <f t="shared" si="2"/>
        <v>3573726.2</v>
      </c>
    </row>
    <row r="19" spans="1:28" x14ac:dyDescent="0.25">
      <c r="A19" s="18" t="s">
        <v>4</v>
      </c>
      <c r="B19" s="14">
        <v>289</v>
      </c>
      <c r="C19" s="14">
        <v>1576</v>
      </c>
      <c r="D19" s="14">
        <v>521</v>
      </c>
      <c r="E19" s="14">
        <v>192</v>
      </c>
      <c r="F19" s="14">
        <v>258</v>
      </c>
      <c r="G19" s="14">
        <v>166</v>
      </c>
      <c r="H19" s="14">
        <v>733</v>
      </c>
      <c r="I19" s="14">
        <v>3818</v>
      </c>
      <c r="J19" s="14">
        <v>1069</v>
      </c>
      <c r="K19" s="14">
        <v>4442</v>
      </c>
      <c r="L19" s="14">
        <v>617</v>
      </c>
      <c r="M19" s="14">
        <v>290</v>
      </c>
      <c r="N19" s="14">
        <v>203</v>
      </c>
      <c r="O19" s="14">
        <v>246</v>
      </c>
      <c r="P19" s="14">
        <v>344</v>
      </c>
      <c r="Q19" s="14">
        <v>651</v>
      </c>
      <c r="R19" s="14">
        <v>738</v>
      </c>
      <c r="S19" s="14">
        <v>183</v>
      </c>
      <c r="T19" s="14">
        <v>739</v>
      </c>
      <c r="U19" s="14">
        <v>236</v>
      </c>
      <c r="V19" s="14">
        <v>362</v>
      </c>
      <c r="W19" s="14">
        <v>261</v>
      </c>
      <c r="X19" s="14">
        <v>1013</v>
      </c>
      <c r="Y19" s="14">
        <v>330</v>
      </c>
      <c r="Z19" s="14">
        <v>328</v>
      </c>
      <c r="AA19" s="14">
        <v>1287</v>
      </c>
      <c r="AB19" s="14">
        <v>704</v>
      </c>
    </row>
    <row r="20" spans="1:28" x14ac:dyDescent="0.25">
      <c r="A20" s="18" t="s">
        <v>5</v>
      </c>
      <c r="B20" s="14">
        <v>3</v>
      </c>
      <c r="C20" s="14">
        <v>12</v>
      </c>
      <c r="D20" s="14">
        <v>2</v>
      </c>
      <c r="E20" s="14">
        <v>5</v>
      </c>
      <c r="F20" s="14">
        <v>3</v>
      </c>
      <c r="G20" s="14">
        <v>1</v>
      </c>
      <c r="H20" s="14">
        <v>5</v>
      </c>
      <c r="I20" s="14">
        <v>9</v>
      </c>
      <c r="J20" s="14">
        <v>27</v>
      </c>
      <c r="K20" s="14">
        <v>21</v>
      </c>
      <c r="L20" s="14">
        <v>2</v>
      </c>
      <c r="M20" s="14">
        <v>1</v>
      </c>
      <c r="N20" s="14">
        <v>1</v>
      </c>
      <c r="O20" s="14">
        <v>3</v>
      </c>
      <c r="P20" s="14">
        <v>2</v>
      </c>
      <c r="Q20" s="14">
        <v>2</v>
      </c>
      <c r="R20" s="14">
        <v>3</v>
      </c>
      <c r="S20" s="14">
        <v>1</v>
      </c>
      <c r="T20" s="14">
        <v>8</v>
      </c>
      <c r="U20" s="14">
        <v>1</v>
      </c>
      <c r="V20" s="14">
        <v>2</v>
      </c>
      <c r="W20" s="14">
        <v>1</v>
      </c>
      <c r="X20" s="14">
        <v>11</v>
      </c>
      <c r="Y20" s="14">
        <v>3</v>
      </c>
      <c r="Z20" s="14">
        <v>3</v>
      </c>
      <c r="AA20" s="14">
        <v>6</v>
      </c>
      <c r="AB20" s="14">
        <v>7</v>
      </c>
    </row>
    <row r="22" spans="1:28" x14ac:dyDescent="0.25">
      <c r="A22" s="118" t="s">
        <v>248</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1:28" x14ac:dyDescent="0.25">
      <c r="A23" s="5" t="s">
        <v>235</v>
      </c>
      <c r="B23" s="6">
        <f>+B5/$B$18</f>
        <v>0.26107842199260112</v>
      </c>
      <c r="C23" s="6">
        <f>+C5/$C$18</f>
        <v>0.18442022141070374</v>
      </c>
      <c r="D23" s="6">
        <f>+D5/$D$18</f>
        <v>0.10333748197717635</v>
      </c>
      <c r="E23" s="6">
        <f>+E5/$E$18</f>
        <v>0.22395963794873461</v>
      </c>
      <c r="F23" s="6">
        <f>+F5/$F$18</f>
        <v>0.24021322599707465</v>
      </c>
      <c r="G23" s="6">
        <f>+G5/$G$18</f>
        <v>0.13197006360596758</v>
      </c>
      <c r="H23" s="6">
        <f>+H5/$H$18</f>
        <v>8.8086434166854369E-2</v>
      </c>
      <c r="I23" s="6">
        <f t="shared" ref="I23:I36" si="3">+I5/$I$18</f>
        <v>0.10789385720112431</v>
      </c>
      <c r="J23" s="6">
        <f>+J5/$J$18</f>
        <v>0.25926307016294098</v>
      </c>
      <c r="K23" s="6">
        <f>+K5/$K$18</f>
        <v>0.22771694010190674</v>
      </c>
      <c r="L23" s="6">
        <f>+L5/$L$18</f>
        <v>0.112205981900714</v>
      </c>
      <c r="M23" s="6">
        <f>+M5/$M$18</f>
        <v>0.18471244840847933</v>
      </c>
      <c r="N23" s="6">
        <f>+N5/$N$18</f>
        <v>0.20323121602192276</v>
      </c>
      <c r="O23" s="6">
        <f>+O5/$O$18</f>
        <v>0.48484218683808439</v>
      </c>
      <c r="P23" s="6">
        <f>+P5/$P$18</f>
        <v>0.27160428410970722</v>
      </c>
      <c r="Q23" s="6">
        <f>+Q5/$Q$18</f>
        <v>8.5702121660304637E-2</v>
      </c>
      <c r="R23" s="6">
        <f>+R5/$R$18</f>
        <v>0.13561513503250686</v>
      </c>
      <c r="S23" s="6">
        <f>+S5/$S$18</f>
        <v>0.27590735452524467</v>
      </c>
      <c r="T23" s="6">
        <f>+T5/$T$18</f>
        <v>0.10818618947506042</v>
      </c>
      <c r="U23" s="6">
        <f>+U5/$U$18</f>
        <v>0.10947772041638372</v>
      </c>
      <c r="V23" s="6">
        <f>+V5/$V$18</f>
        <v>0.30473619368514221</v>
      </c>
      <c r="W23" s="6">
        <f>+W5/$W$18</f>
        <v>0.1323594774393618</v>
      </c>
      <c r="X23" s="6">
        <f>+X5/$X$18</f>
        <v>0.10224685551113075</v>
      </c>
      <c r="Y23" s="6">
        <f>+Y5/$Y$18</f>
        <v>1.8702860918847292E-2</v>
      </c>
      <c r="Z23" s="6">
        <f>+Z5/$Z$18</f>
        <v>0.15469763772889952</v>
      </c>
      <c r="AA23" s="6">
        <f>+AA5/$AA$18</f>
        <v>0.1540665246446011</v>
      </c>
      <c r="AB23" s="6">
        <f>+AB5/$AB$18</f>
        <v>0.19639937721026304</v>
      </c>
    </row>
    <row r="24" spans="1:28" x14ac:dyDescent="0.25">
      <c r="A24" s="7" t="s">
        <v>236</v>
      </c>
      <c r="B24" s="6">
        <f t="shared" ref="B24:B36" si="4">+B6/$B$18</f>
        <v>8.7747341410093826E-2</v>
      </c>
      <c r="C24" s="6">
        <f t="shared" ref="C24:C36" si="5">+C6/$C$18</f>
        <v>0.11014713631033028</v>
      </c>
      <c r="D24" s="6">
        <f t="shared" ref="D24:D36" si="6">+D6/$D$18</f>
        <v>2.799301655780537E-2</v>
      </c>
      <c r="E24" s="6">
        <f t="shared" ref="E24:E36" si="7">+E6/$E$18</f>
        <v>2.7687194570236235E-2</v>
      </c>
      <c r="F24" s="6">
        <f t="shared" ref="F24:F36" si="8">+F6/$F$18</f>
        <v>7.213168164079467E-2</v>
      </c>
      <c r="G24" s="6">
        <f t="shared" ref="G24:G36" si="9">+G6/$G$18</f>
        <v>3.9107622363372757E-2</v>
      </c>
      <c r="H24" s="6">
        <f t="shared" ref="H24:H36" si="10">+H6/$H$18</f>
        <v>4.8352059556482925E-2</v>
      </c>
      <c r="I24" s="6">
        <f t="shared" si="3"/>
        <v>0.11192981942380031</v>
      </c>
      <c r="J24" s="6">
        <f t="shared" ref="J24:J36" si="11">+J6/$J$18</f>
        <v>4.9809849565764348E-2</v>
      </c>
      <c r="K24" s="6">
        <f t="shared" ref="K24:K36" si="12">+K6/$K$18</f>
        <v>6.2157601878515635E-2</v>
      </c>
      <c r="L24" s="6">
        <f t="shared" ref="L24:L36" si="13">+L6/$L$18</f>
        <v>0.112205981900714</v>
      </c>
      <c r="M24" s="6">
        <f t="shared" ref="M24:M36" si="14">+M6/$M$18</f>
        <v>3.4249109423190906E-2</v>
      </c>
      <c r="N24" s="6">
        <f t="shared" ref="N24:N36" si="15">+N6/$N$18</f>
        <v>3.2780670942715334E-2</v>
      </c>
      <c r="O24" s="6">
        <f t="shared" ref="O24:O36" si="16">+O6/$O$18</f>
        <v>6.0547093899987851E-3</v>
      </c>
      <c r="P24" s="6">
        <f t="shared" ref="P24:P36" si="17">+P6/$P$18</f>
        <v>5.3538168089227517E-3</v>
      </c>
      <c r="Q24" s="6">
        <f t="shared" ref="Q24:Q36" si="18">+Q6/$Q$18</f>
        <v>7.5359600726078058E-2</v>
      </c>
      <c r="R24" s="6">
        <f t="shared" ref="R24:R36" si="19">+R6/$R$18</f>
        <v>0</v>
      </c>
      <c r="S24" s="6">
        <f t="shared" ref="S24:S36" si="20">+S6/$S$18</f>
        <v>4.2286892947998077E-3</v>
      </c>
      <c r="T24" s="6">
        <f t="shared" ref="T24:T36" si="21">+T6/$T$18</f>
        <v>4.7718967058949818E-2</v>
      </c>
      <c r="U24" s="6">
        <f t="shared" ref="U24:U36" si="22">+U6/$U$18</f>
        <v>2.5470934387949451E-2</v>
      </c>
      <c r="V24" s="6">
        <f t="shared" ref="V24:V36" si="23">+V6/$V$18</f>
        <v>3.0625291975523477E-2</v>
      </c>
      <c r="W24" s="6">
        <f t="shared" ref="W24:W36" si="24">+W6/$W$18</f>
        <v>1.6102872850375365E-2</v>
      </c>
      <c r="X24" s="6">
        <f t="shared" ref="X24:X36" si="25">+X6/$X$18</f>
        <v>4.7933873862053708E-2</v>
      </c>
      <c r="Y24" s="6">
        <f t="shared" ref="Y24:Y36" si="26">+Y6/$Y$18</f>
        <v>7.5346097940970289E-2</v>
      </c>
      <c r="Z24" s="6">
        <f t="shared" ref="Z24:Z36" si="27">+Z6/$Z$18</f>
        <v>5.0930057909991694E-2</v>
      </c>
      <c r="AA24" s="6">
        <f t="shared" ref="AA24:AA36" si="28">+AA6/$AA$18</f>
        <v>7.4981703708464062E-2</v>
      </c>
      <c r="AB24" s="6">
        <f t="shared" ref="AB24:AB36" si="29">+AB6/$AB$18</f>
        <v>4.9507038339982511E-2</v>
      </c>
    </row>
    <row r="25" spans="1:28" x14ac:dyDescent="0.25">
      <c r="A25" s="7" t="s">
        <v>237</v>
      </c>
      <c r="B25" s="6">
        <f t="shared" si="4"/>
        <v>3.2676181998504208E-2</v>
      </c>
      <c r="C25" s="6">
        <f t="shared" si="5"/>
        <v>3.859436494326008E-2</v>
      </c>
      <c r="D25" s="6">
        <f t="shared" si="6"/>
        <v>1.1778614436111209E-2</v>
      </c>
      <c r="E25" s="6">
        <f t="shared" si="7"/>
        <v>5.5787229600894786E-2</v>
      </c>
      <c r="F25" s="6">
        <f t="shared" si="8"/>
        <v>6.977254608467702E-2</v>
      </c>
      <c r="G25" s="6">
        <f t="shared" si="9"/>
        <v>7.8473265304379342E-2</v>
      </c>
      <c r="H25" s="6">
        <f t="shared" si="10"/>
        <v>4.2634779163696034E-2</v>
      </c>
      <c r="I25" s="6">
        <f t="shared" si="3"/>
        <v>7.6843092932660284E-2</v>
      </c>
      <c r="J25" s="6">
        <f t="shared" si="11"/>
        <v>3.9392094838884256E-2</v>
      </c>
      <c r="K25" s="6">
        <f t="shared" si="12"/>
        <v>3.4571614759899894E-2</v>
      </c>
      <c r="L25" s="6">
        <f t="shared" si="13"/>
        <v>0.12100508277727327</v>
      </c>
      <c r="M25" s="6">
        <f t="shared" si="14"/>
        <v>1.3702686154593377E-2</v>
      </c>
      <c r="N25" s="6">
        <f t="shared" si="15"/>
        <v>1.1691448509319516E-2</v>
      </c>
      <c r="O25" s="6">
        <f t="shared" si="16"/>
        <v>8.0743844644030754E-3</v>
      </c>
      <c r="P25" s="6">
        <f t="shared" si="17"/>
        <v>0.11457093684670204</v>
      </c>
      <c r="Q25" s="6">
        <f t="shared" si="18"/>
        <v>2.4053513011418132E-2</v>
      </c>
      <c r="R25" s="6">
        <f t="shared" si="19"/>
        <v>6.3152122933015267E-2</v>
      </c>
      <c r="S25" s="6">
        <f t="shared" si="20"/>
        <v>0.10856172163270919</v>
      </c>
      <c r="T25" s="6">
        <f t="shared" si="21"/>
        <v>3.4678786870234811E-2</v>
      </c>
      <c r="U25" s="6">
        <f t="shared" si="22"/>
        <v>3.0882806749022888E-2</v>
      </c>
      <c r="V25" s="6">
        <f t="shared" si="23"/>
        <v>0.1846538456170832</v>
      </c>
      <c r="W25" s="6">
        <f t="shared" si="24"/>
        <v>0.11891689478009262</v>
      </c>
      <c r="X25" s="6">
        <f t="shared" si="25"/>
        <v>2.0224084684122966E-2</v>
      </c>
      <c r="Y25" s="6">
        <f t="shared" si="26"/>
        <v>2.376109549688395E-2</v>
      </c>
      <c r="Z25" s="6">
        <f t="shared" si="27"/>
        <v>3.1628214346036736E-2</v>
      </c>
      <c r="AA25" s="6">
        <f t="shared" si="28"/>
        <v>4.5233324476937078E-2</v>
      </c>
      <c r="AB25" s="6">
        <f t="shared" si="29"/>
        <v>0.10153794098719705</v>
      </c>
    </row>
    <row r="26" spans="1:28" x14ac:dyDescent="0.25">
      <c r="A26" s="7" t="s">
        <v>238</v>
      </c>
      <c r="B26" s="6">
        <f t="shared" si="4"/>
        <v>0.26809978201001028</v>
      </c>
      <c r="C26" s="6">
        <f t="shared" si="5"/>
        <v>0.1266880156350815</v>
      </c>
      <c r="D26" s="6">
        <f t="shared" si="6"/>
        <v>0.17844885415964237</v>
      </c>
      <c r="E26" s="6">
        <f t="shared" si="7"/>
        <v>0.1264761647167981</v>
      </c>
      <c r="F26" s="6">
        <f t="shared" si="8"/>
        <v>0.21137208655855208</v>
      </c>
      <c r="G26" s="6">
        <f t="shared" si="9"/>
        <v>0.23773043635700475</v>
      </c>
      <c r="H26" s="6">
        <f t="shared" si="10"/>
        <v>0.60005477811015318</v>
      </c>
      <c r="I26" s="6">
        <f t="shared" si="3"/>
        <v>0.10178187283632273</v>
      </c>
      <c r="J26" s="6">
        <f t="shared" si="11"/>
        <v>0.10777451963389495</v>
      </c>
      <c r="K26" s="6">
        <f t="shared" si="12"/>
        <v>8.2253471945457235E-2</v>
      </c>
      <c r="L26" s="6">
        <f t="shared" si="13"/>
        <v>0.38893974876926946</v>
      </c>
      <c r="M26" s="6">
        <f t="shared" si="14"/>
        <v>0.10212798554432348</v>
      </c>
      <c r="N26" s="6">
        <f t="shared" si="15"/>
        <v>0.16726768809977563</v>
      </c>
      <c r="O26" s="6">
        <f t="shared" si="16"/>
        <v>1.8640690565683005E-2</v>
      </c>
      <c r="P26" s="6">
        <f t="shared" si="17"/>
        <v>0.20205628885510082</v>
      </c>
      <c r="Q26" s="6">
        <f t="shared" si="18"/>
        <v>2.7175510656117383E-2</v>
      </c>
      <c r="R26" s="6">
        <f t="shared" si="19"/>
        <v>0.4653872579843204</v>
      </c>
      <c r="S26" s="6">
        <f t="shared" si="20"/>
        <v>0.1193606307152843</v>
      </c>
      <c r="T26" s="6">
        <f t="shared" si="21"/>
        <v>0.17509579224243149</v>
      </c>
      <c r="U26" s="6">
        <f t="shared" si="22"/>
        <v>1.3418286655787372E-2</v>
      </c>
      <c r="V26" s="6">
        <f t="shared" si="23"/>
        <v>0.22295585481153363</v>
      </c>
      <c r="W26" s="6">
        <f t="shared" si="24"/>
        <v>0.43291584463577204</v>
      </c>
      <c r="X26" s="6">
        <f t="shared" si="25"/>
        <v>0.20422583658391733</v>
      </c>
      <c r="Y26" s="6">
        <f t="shared" si="26"/>
        <v>0.19951627573279687</v>
      </c>
      <c r="Z26" s="6">
        <f t="shared" si="27"/>
        <v>0.24403017608046298</v>
      </c>
      <c r="AA26" s="6">
        <f t="shared" si="28"/>
        <v>0.14917424496024692</v>
      </c>
      <c r="AB26" s="6">
        <f t="shared" si="29"/>
        <v>0.20157621476429838</v>
      </c>
    </row>
    <row r="27" spans="1:28" x14ac:dyDescent="0.25">
      <c r="A27" s="7" t="s">
        <v>239</v>
      </c>
      <c r="B27" s="6">
        <f t="shared" si="4"/>
        <v>8.0577660966159651E-4</v>
      </c>
      <c r="C27" s="6">
        <f t="shared" si="5"/>
        <v>6.3077842683580002E-4</v>
      </c>
      <c r="D27" s="6">
        <f t="shared" si="6"/>
        <v>0</v>
      </c>
      <c r="E27" s="6">
        <f t="shared" si="7"/>
        <v>0</v>
      </c>
      <c r="F27" s="6">
        <f t="shared" si="8"/>
        <v>1.7205524695064476E-3</v>
      </c>
      <c r="G27" s="6">
        <f t="shared" si="9"/>
        <v>3.8702148047120247E-3</v>
      </c>
      <c r="H27" s="6">
        <f t="shared" si="10"/>
        <v>1.0513501182533034E-3</v>
      </c>
      <c r="I27" s="6">
        <f t="shared" si="3"/>
        <v>4.1815924453794335E-3</v>
      </c>
      <c r="J27" s="6">
        <f t="shared" si="11"/>
        <v>4.6519060438739542E-4</v>
      </c>
      <c r="K27" s="6">
        <f t="shared" si="12"/>
        <v>1.9904760302222424E-3</v>
      </c>
      <c r="L27" s="6">
        <f t="shared" si="13"/>
        <v>0</v>
      </c>
      <c r="M27" s="6">
        <f t="shared" si="14"/>
        <v>9.4531258064358397E-3</v>
      </c>
      <c r="N27" s="6">
        <f t="shared" si="15"/>
        <v>9.0478208531471083E-3</v>
      </c>
      <c r="O27" s="6">
        <f t="shared" si="16"/>
        <v>1.3360875542294559E-3</v>
      </c>
      <c r="P27" s="6">
        <f t="shared" si="17"/>
        <v>8.6270333696069693E-3</v>
      </c>
      <c r="Q27" s="6">
        <f t="shared" si="18"/>
        <v>0</v>
      </c>
      <c r="R27" s="6">
        <f t="shared" si="19"/>
        <v>0</v>
      </c>
      <c r="S27" s="6">
        <f t="shared" si="20"/>
        <v>1.2947631379918868E-2</v>
      </c>
      <c r="T27" s="6">
        <f t="shared" si="21"/>
        <v>8.5515974028893668E-4</v>
      </c>
      <c r="U27" s="6">
        <f t="shared" si="22"/>
        <v>2.5950454104626259E-3</v>
      </c>
      <c r="V27" s="6">
        <f t="shared" si="23"/>
        <v>0</v>
      </c>
      <c r="W27" s="6">
        <f t="shared" si="24"/>
        <v>0</v>
      </c>
      <c r="X27" s="6">
        <f t="shared" si="25"/>
        <v>4.9871476389217058E-4</v>
      </c>
      <c r="Y27" s="6">
        <f t="shared" si="26"/>
        <v>0</v>
      </c>
      <c r="Z27" s="6">
        <f t="shared" si="27"/>
        <v>0</v>
      </c>
      <c r="AA27" s="6">
        <f t="shared" si="28"/>
        <v>0</v>
      </c>
      <c r="AB27" s="6">
        <f t="shared" si="29"/>
        <v>1.0398110521169753E-4</v>
      </c>
    </row>
    <row r="28" spans="1:28" x14ac:dyDescent="0.25">
      <c r="A28" s="7" t="s">
        <v>240</v>
      </c>
      <c r="B28" s="6">
        <f t="shared" si="4"/>
        <v>0.12897428393477559</v>
      </c>
      <c r="C28" s="6">
        <f t="shared" si="5"/>
        <v>7.7869970587502821E-2</v>
      </c>
      <c r="D28" s="6">
        <f t="shared" si="6"/>
        <v>0.25584126584439582</v>
      </c>
      <c r="E28" s="6">
        <f t="shared" si="7"/>
        <v>0.23708158262834669</v>
      </c>
      <c r="F28" s="6">
        <f t="shared" si="8"/>
        <v>0.18359681005549713</v>
      </c>
      <c r="G28" s="6">
        <f t="shared" si="9"/>
        <v>0.18584239494906651</v>
      </c>
      <c r="H28" s="6">
        <f t="shared" si="10"/>
        <v>0.11218752777597456</v>
      </c>
      <c r="I28" s="6">
        <f t="shared" si="3"/>
        <v>0.32083103147881692</v>
      </c>
      <c r="J28" s="6">
        <f t="shared" si="11"/>
        <v>0.27196009548758682</v>
      </c>
      <c r="K28" s="6">
        <f t="shared" si="12"/>
        <v>0.43012533458522167</v>
      </c>
      <c r="L28" s="6">
        <f t="shared" si="13"/>
        <v>0.22810092758994463</v>
      </c>
      <c r="M28" s="6">
        <f t="shared" si="14"/>
        <v>0.4963227883896057</v>
      </c>
      <c r="N28" s="6">
        <f t="shared" si="15"/>
        <v>0.42338497697745586</v>
      </c>
      <c r="O28" s="6">
        <f t="shared" si="16"/>
        <v>0.12640583209331804</v>
      </c>
      <c r="P28" s="6">
        <f t="shared" si="17"/>
        <v>0.10551957129536575</v>
      </c>
      <c r="Q28" s="6">
        <f t="shared" si="18"/>
        <v>0.65532653055523737</v>
      </c>
      <c r="R28" s="6">
        <f t="shared" si="19"/>
        <v>2.6294165306143549E-2</v>
      </c>
      <c r="S28" s="6">
        <f t="shared" si="20"/>
        <v>6.1136149244837623E-2</v>
      </c>
      <c r="T28" s="6">
        <f t="shared" si="21"/>
        <v>0.11862816400186055</v>
      </c>
      <c r="U28" s="6">
        <f t="shared" si="22"/>
        <v>0.25845143535997439</v>
      </c>
      <c r="V28" s="6">
        <f t="shared" si="23"/>
        <v>6.5397337773111769E-2</v>
      </c>
      <c r="W28" s="6">
        <f t="shared" si="24"/>
        <v>0.13058811900146067</v>
      </c>
      <c r="X28" s="6">
        <f t="shared" si="25"/>
        <v>0.12239883131854214</v>
      </c>
      <c r="Y28" s="6">
        <f t="shared" si="26"/>
        <v>0.34009812882078783</v>
      </c>
      <c r="Z28" s="6">
        <f t="shared" si="27"/>
        <v>0.33687152522359631</v>
      </c>
      <c r="AA28" s="6">
        <f t="shared" si="28"/>
        <v>0.34302021656286774</v>
      </c>
      <c r="AB28" s="6">
        <f t="shared" si="29"/>
        <v>0.2414603558605021</v>
      </c>
    </row>
    <row r="29" spans="1:28" x14ac:dyDescent="0.25">
      <c r="A29" s="7" t="s">
        <v>241</v>
      </c>
      <c r="B29" s="6">
        <f t="shared" si="4"/>
        <v>0</v>
      </c>
      <c r="C29" s="6">
        <f t="shared" si="5"/>
        <v>3.4751078712877463E-2</v>
      </c>
      <c r="D29" s="6">
        <f t="shared" si="6"/>
        <v>0</v>
      </c>
      <c r="E29" s="6">
        <f t="shared" si="7"/>
        <v>4.8138109394072467E-2</v>
      </c>
      <c r="F29" s="6">
        <f t="shared" si="8"/>
        <v>0</v>
      </c>
      <c r="G29" s="6">
        <f t="shared" si="9"/>
        <v>0</v>
      </c>
      <c r="H29" s="6">
        <f t="shared" si="10"/>
        <v>0</v>
      </c>
      <c r="I29" s="6">
        <f t="shared" si="3"/>
        <v>0</v>
      </c>
      <c r="J29" s="6">
        <f t="shared" si="11"/>
        <v>5.2939255126725204E-3</v>
      </c>
      <c r="K29" s="6">
        <f t="shared" si="12"/>
        <v>1.8257416255369227E-3</v>
      </c>
      <c r="L29" s="6">
        <f t="shared" si="13"/>
        <v>2.9204296659089943E-2</v>
      </c>
      <c r="M29" s="6">
        <f t="shared" si="14"/>
        <v>1.6591865639571872E-2</v>
      </c>
      <c r="N29" s="6">
        <f t="shared" si="15"/>
        <v>1.5880485566385785E-2</v>
      </c>
      <c r="O29" s="6">
        <f t="shared" si="16"/>
        <v>4.077862216754901E-2</v>
      </c>
      <c r="P29" s="6">
        <f t="shared" si="17"/>
        <v>6.6354607582107756E-3</v>
      </c>
      <c r="Q29" s="6">
        <f t="shared" si="18"/>
        <v>0</v>
      </c>
      <c r="R29" s="6">
        <f t="shared" si="19"/>
        <v>8.104394184198382E-4</v>
      </c>
      <c r="S29" s="6">
        <f t="shared" si="20"/>
        <v>9.4354749845300581E-2</v>
      </c>
      <c r="T29" s="6">
        <f t="shared" si="21"/>
        <v>0</v>
      </c>
      <c r="U29" s="6">
        <f t="shared" si="22"/>
        <v>0</v>
      </c>
      <c r="V29" s="6">
        <f t="shared" si="23"/>
        <v>2.7498752966874165E-3</v>
      </c>
      <c r="W29" s="6">
        <f t="shared" si="24"/>
        <v>5.5051263475214066E-3</v>
      </c>
      <c r="X29" s="6">
        <f t="shared" si="25"/>
        <v>0</v>
      </c>
      <c r="Y29" s="6">
        <f t="shared" si="26"/>
        <v>0</v>
      </c>
      <c r="Z29" s="6">
        <f t="shared" si="27"/>
        <v>1.0020800587252788E-2</v>
      </c>
      <c r="AA29" s="6">
        <f t="shared" si="28"/>
        <v>4.3397940264406588E-3</v>
      </c>
      <c r="AB29" s="6">
        <f t="shared" si="29"/>
        <v>2.4421736617651346E-2</v>
      </c>
    </row>
    <row r="30" spans="1:28" x14ac:dyDescent="0.25">
      <c r="A30" s="7" t="s">
        <v>242</v>
      </c>
      <c r="B30" s="6">
        <f t="shared" si="4"/>
        <v>0.19248188575723693</v>
      </c>
      <c r="C30" s="6">
        <f t="shared" si="5"/>
        <v>0.1703868498677725</v>
      </c>
      <c r="D30" s="6">
        <f t="shared" si="6"/>
        <v>0.10951094466296395</v>
      </c>
      <c r="E30" s="6">
        <f t="shared" si="7"/>
        <v>0.1190561405752158</v>
      </c>
      <c r="F30" s="6">
        <f t="shared" si="8"/>
        <v>0.17614336373891232</v>
      </c>
      <c r="G30" s="6">
        <f t="shared" si="9"/>
        <v>0.29716302198130706</v>
      </c>
      <c r="H30" s="6">
        <f t="shared" si="10"/>
        <v>0.10763307110858565</v>
      </c>
      <c r="I30" s="6">
        <f t="shared" si="3"/>
        <v>9.0814426467554293E-4</v>
      </c>
      <c r="J30" s="6">
        <f t="shared" si="11"/>
        <v>7.5160188040566886E-3</v>
      </c>
      <c r="K30" s="6">
        <f t="shared" si="12"/>
        <v>1.0422808666093242E-2</v>
      </c>
      <c r="L30" s="6">
        <f t="shared" si="13"/>
        <v>0</v>
      </c>
      <c r="M30" s="6">
        <f t="shared" si="14"/>
        <v>0</v>
      </c>
      <c r="N30" s="6">
        <f t="shared" si="15"/>
        <v>0</v>
      </c>
      <c r="O30" s="6">
        <f t="shared" si="16"/>
        <v>0</v>
      </c>
      <c r="P30" s="6">
        <f t="shared" si="17"/>
        <v>0.28563260795638368</v>
      </c>
      <c r="Q30" s="6">
        <f t="shared" si="18"/>
        <v>0</v>
      </c>
      <c r="R30" s="6">
        <f t="shared" si="19"/>
        <v>0.20387926496974892</v>
      </c>
      <c r="S30" s="6">
        <f t="shared" si="20"/>
        <v>0.32350307336190498</v>
      </c>
      <c r="T30" s="6">
        <f t="shared" si="21"/>
        <v>0.43773945986688922</v>
      </c>
      <c r="U30" s="6">
        <f t="shared" si="22"/>
        <v>0.48276105850127954</v>
      </c>
      <c r="V30" s="6">
        <f t="shared" si="23"/>
        <v>6.3553296980057683E-2</v>
      </c>
      <c r="W30" s="6">
        <f t="shared" si="24"/>
        <v>7.4619782281013583E-2</v>
      </c>
      <c r="X30" s="6">
        <f t="shared" si="25"/>
        <v>0.45950812021906778</v>
      </c>
      <c r="Y30" s="6">
        <f t="shared" si="26"/>
        <v>2.0298187759343948E-2</v>
      </c>
      <c r="Z30" s="6">
        <f t="shared" si="27"/>
        <v>0</v>
      </c>
      <c r="AA30" s="6">
        <f t="shared" si="28"/>
        <v>0</v>
      </c>
      <c r="AB30" s="6">
        <f t="shared" si="29"/>
        <v>1.825931712395874E-2</v>
      </c>
    </row>
    <row r="31" spans="1:28" x14ac:dyDescent="0.25">
      <c r="A31" s="8" t="s">
        <v>243</v>
      </c>
      <c r="B31" s="9">
        <f t="shared" si="4"/>
        <v>0.97186367371288351</v>
      </c>
      <c r="C31" s="9">
        <f t="shared" si="5"/>
        <v>0.7434884158943641</v>
      </c>
      <c r="D31" s="9">
        <f t="shared" si="6"/>
        <v>0.68691017763809503</v>
      </c>
      <c r="E31" s="9">
        <f t="shared" si="7"/>
        <v>0.83818605943429869</v>
      </c>
      <c r="F31" s="9">
        <f t="shared" si="8"/>
        <v>0.95495026654501436</v>
      </c>
      <c r="G31" s="9">
        <f t="shared" si="9"/>
        <v>0.97415701936581001</v>
      </c>
      <c r="H31" s="9">
        <f t="shared" si="10"/>
        <v>1</v>
      </c>
      <c r="I31" s="9">
        <f t="shared" si="3"/>
        <v>0.72436941058277937</v>
      </c>
      <c r="J31" s="9">
        <f t="shared" si="11"/>
        <v>0.74147476461018791</v>
      </c>
      <c r="K31" s="9">
        <f t="shared" si="12"/>
        <v>0.85106398959285345</v>
      </c>
      <c r="L31" s="9">
        <f t="shared" si="13"/>
        <v>0.99166201959700528</v>
      </c>
      <c r="M31" s="9">
        <f t="shared" si="14"/>
        <v>0.85716000936620051</v>
      </c>
      <c r="N31" s="9">
        <f t="shared" si="15"/>
        <v>0.863284306970722</v>
      </c>
      <c r="O31" s="9">
        <f t="shared" si="16"/>
        <v>0.68613251307326573</v>
      </c>
      <c r="P31" s="9">
        <f t="shared" si="17"/>
        <v>1</v>
      </c>
      <c r="Q31" s="9">
        <f t="shared" si="18"/>
        <v>0.86761727660915566</v>
      </c>
      <c r="R31" s="9">
        <f t="shared" si="19"/>
        <v>0.89513838564415482</v>
      </c>
      <c r="S31" s="9">
        <f t="shared" si="20"/>
        <v>1</v>
      </c>
      <c r="T31" s="9">
        <f t="shared" si="21"/>
        <v>0.92290251925571531</v>
      </c>
      <c r="U31" s="9">
        <f t="shared" si="22"/>
        <v>0.92305728748086002</v>
      </c>
      <c r="V31" s="9">
        <f t="shared" si="23"/>
        <v>0.87467169613913942</v>
      </c>
      <c r="W31" s="9">
        <f t="shared" si="24"/>
        <v>0.9110081173355975</v>
      </c>
      <c r="X31" s="9">
        <f t="shared" si="25"/>
        <v>0.95703631694272684</v>
      </c>
      <c r="Y31" s="9">
        <f t="shared" si="26"/>
        <v>0.67772264666963022</v>
      </c>
      <c r="Z31" s="9">
        <f t="shared" si="27"/>
        <v>0.82817841187624008</v>
      </c>
      <c r="AA31" s="9">
        <f t="shared" si="28"/>
        <v>0.77081580837955765</v>
      </c>
      <c r="AB31" s="9">
        <f t="shared" si="29"/>
        <v>0.83326596200906489</v>
      </c>
    </row>
    <row r="32" spans="1:28" x14ac:dyDescent="0.25">
      <c r="A32" s="7" t="s">
        <v>244</v>
      </c>
      <c r="B32" s="6">
        <f t="shared" si="4"/>
        <v>2.1976553569507916E-2</v>
      </c>
      <c r="C32" s="6">
        <f t="shared" si="5"/>
        <v>0.20200637067521374</v>
      </c>
      <c r="D32" s="6">
        <f t="shared" si="6"/>
        <v>0.14185321596556144</v>
      </c>
      <c r="E32" s="6">
        <f t="shared" si="7"/>
        <v>0.10796146230148271</v>
      </c>
      <c r="F32" s="6">
        <f t="shared" si="8"/>
        <v>3.1239331043324759E-2</v>
      </c>
      <c r="G32" s="6">
        <f t="shared" si="9"/>
        <v>2.2666389717696956E-2</v>
      </c>
      <c r="H32" s="6">
        <f t="shared" si="10"/>
        <v>0</v>
      </c>
      <c r="I32" s="6">
        <f t="shared" si="3"/>
        <v>0.2401445670165486</v>
      </c>
      <c r="J32" s="6">
        <f t="shared" si="11"/>
        <v>0.22322946139175406</v>
      </c>
      <c r="K32" s="6">
        <f t="shared" si="12"/>
        <v>0.12734683693543314</v>
      </c>
      <c r="L32" s="6">
        <f t="shared" si="13"/>
        <v>8.3379804029947002E-3</v>
      </c>
      <c r="M32" s="6">
        <f t="shared" si="14"/>
        <v>0.13113223999421947</v>
      </c>
      <c r="N32" s="6">
        <f t="shared" si="15"/>
        <v>0.1255099149036849</v>
      </c>
      <c r="O32" s="6">
        <f t="shared" si="16"/>
        <v>0.26185185120247884</v>
      </c>
      <c r="P32" s="6">
        <f t="shared" si="17"/>
        <v>0</v>
      </c>
      <c r="Q32" s="6">
        <f t="shared" si="18"/>
        <v>3.5299112843290341E-2</v>
      </c>
      <c r="R32" s="6">
        <f t="shared" si="19"/>
        <v>0.10176372201528486</v>
      </c>
      <c r="S32" s="6">
        <f t="shared" si="20"/>
        <v>0</v>
      </c>
      <c r="T32" s="6">
        <f t="shared" si="21"/>
        <v>4.4411066331974863E-2</v>
      </c>
      <c r="U32" s="6">
        <f t="shared" si="22"/>
        <v>6.5370633413700821E-2</v>
      </c>
      <c r="V32" s="6">
        <f t="shared" si="23"/>
        <v>0.1223685155176673</v>
      </c>
      <c r="W32" s="6">
        <f t="shared" si="24"/>
        <v>8.681636149174797E-2</v>
      </c>
      <c r="X32" s="6">
        <f t="shared" si="25"/>
        <v>3.5529429613705421E-2</v>
      </c>
      <c r="Y32" s="6">
        <f t="shared" si="26"/>
        <v>0.26457300086378016</v>
      </c>
      <c r="Z32" s="6">
        <f t="shared" si="27"/>
        <v>0.16837861560570136</v>
      </c>
      <c r="AA32" s="6">
        <f t="shared" si="28"/>
        <v>0.17143049663281093</v>
      </c>
      <c r="AB32" s="6">
        <f t="shared" si="29"/>
        <v>0.1048624821901577</v>
      </c>
    </row>
    <row r="33" spans="1:28" x14ac:dyDescent="0.25">
      <c r="A33" s="7" t="s">
        <v>245</v>
      </c>
      <c r="B33" s="6">
        <f t="shared" si="4"/>
        <v>0</v>
      </c>
      <c r="C33" s="6">
        <f t="shared" si="5"/>
        <v>1.5099644068087252E-2</v>
      </c>
      <c r="D33" s="6">
        <f t="shared" si="6"/>
        <v>6.0116616780296374E-2</v>
      </c>
      <c r="E33" s="6">
        <f t="shared" si="7"/>
        <v>0</v>
      </c>
      <c r="F33" s="6">
        <f t="shared" si="8"/>
        <v>0</v>
      </c>
      <c r="G33" s="6">
        <f t="shared" si="9"/>
        <v>0</v>
      </c>
      <c r="H33" s="6">
        <f t="shared" si="10"/>
        <v>0</v>
      </c>
      <c r="I33" s="6">
        <f t="shared" si="3"/>
        <v>2.7296960602275953E-2</v>
      </c>
      <c r="J33" s="6">
        <f t="shared" si="11"/>
        <v>1.9108829057279383E-2</v>
      </c>
      <c r="K33" s="6">
        <f t="shared" si="12"/>
        <v>9.8289652030205E-3</v>
      </c>
      <c r="L33" s="6">
        <f t="shared" si="13"/>
        <v>0</v>
      </c>
      <c r="M33" s="6">
        <f t="shared" si="14"/>
        <v>1.7178611379281682E-3</v>
      </c>
      <c r="N33" s="6">
        <f t="shared" si="15"/>
        <v>1.644207444692595E-3</v>
      </c>
      <c r="O33" s="6">
        <f t="shared" si="16"/>
        <v>5.5208947693315277E-4</v>
      </c>
      <c r="P33" s="6">
        <f t="shared" si="17"/>
        <v>0</v>
      </c>
      <c r="Q33" s="6">
        <f t="shared" si="18"/>
        <v>9.2942855776689759E-2</v>
      </c>
      <c r="R33" s="6">
        <f t="shared" si="19"/>
        <v>0</v>
      </c>
      <c r="S33" s="6">
        <f t="shared" si="20"/>
        <v>0</v>
      </c>
      <c r="T33" s="6">
        <f t="shared" si="21"/>
        <v>0</v>
      </c>
      <c r="U33" s="6">
        <f t="shared" si="22"/>
        <v>0</v>
      </c>
      <c r="V33" s="6">
        <f t="shared" si="23"/>
        <v>0</v>
      </c>
      <c r="W33" s="6">
        <f t="shared" si="24"/>
        <v>0</v>
      </c>
      <c r="X33" s="6">
        <f t="shared" si="25"/>
        <v>0</v>
      </c>
      <c r="Y33" s="6">
        <f t="shared" si="26"/>
        <v>4.6114493219759439E-2</v>
      </c>
      <c r="Z33" s="6">
        <f t="shared" si="27"/>
        <v>0</v>
      </c>
      <c r="AA33" s="6">
        <f t="shared" si="28"/>
        <v>2.9849332557039823E-2</v>
      </c>
      <c r="AB33" s="6">
        <f t="shared" si="29"/>
        <v>1.1261970768773499E-2</v>
      </c>
    </row>
    <row r="34" spans="1:28" x14ac:dyDescent="0.25">
      <c r="A34" s="7" t="s">
        <v>246</v>
      </c>
      <c r="B34" s="6">
        <f t="shared" si="4"/>
        <v>6.1597727176085386E-3</v>
      </c>
      <c r="C34" s="6">
        <f t="shared" si="5"/>
        <v>3.9405569362334879E-2</v>
      </c>
      <c r="D34" s="6">
        <f t="shared" si="6"/>
        <v>0.1111199896160471</v>
      </c>
      <c r="E34" s="6">
        <f t="shared" si="7"/>
        <v>5.3852478264218594E-2</v>
      </c>
      <c r="F34" s="6">
        <f t="shared" si="8"/>
        <v>1.3810402411660934E-2</v>
      </c>
      <c r="G34" s="6">
        <f t="shared" si="9"/>
        <v>3.1765909164930338E-3</v>
      </c>
      <c r="H34" s="6">
        <f t="shared" si="10"/>
        <v>0</v>
      </c>
      <c r="I34" s="6">
        <f t="shared" si="3"/>
        <v>8.1890617983960638E-3</v>
      </c>
      <c r="J34" s="6">
        <f t="shared" si="11"/>
        <v>1.6186944940778668E-2</v>
      </c>
      <c r="K34" s="6">
        <f t="shared" si="12"/>
        <v>1.176020826869284E-2</v>
      </c>
      <c r="L34" s="6">
        <f t="shared" si="13"/>
        <v>0</v>
      </c>
      <c r="M34" s="6">
        <f t="shared" si="14"/>
        <v>9.9898895016518521E-3</v>
      </c>
      <c r="N34" s="6">
        <f t="shared" si="15"/>
        <v>9.5615706809005184E-3</v>
      </c>
      <c r="O34" s="6">
        <f t="shared" si="16"/>
        <v>5.1463546247322335E-2</v>
      </c>
      <c r="P34" s="6">
        <f t="shared" si="17"/>
        <v>0</v>
      </c>
      <c r="Q34" s="6">
        <f t="shared" si="18"/>
        <v>4.1407547708642691E-3</v>
      </c>
      <c r="R34" s="6">
        <f t="shared" si="19"/>
        <v>3.0978923405603192E-3</v>
      </c>
      <c r="S34" s="6">
        <f t="shared" si="20"/>
        <v>0</v>
      </c>
      <c r="T34" s="6">
        <f t="shared" si="21"/>
        <v>3.2686414412309857E-2</v>
      </c>
      <c r="U34" s="6">
        <f t="shared" si="22"/>
        <v>1.1572079105439165E-2</v>
      </c>
      <c r="V34" s="6">
        <f t="shared" si="23"/>
        <v>2.9597883431932998E-3</v>
      </c>
      <c r="W34" s="6">
        <f t="shared" si="24"/>
        <v>2.1755211726545588E-3</v>
      </c>
      <c r="X34" s="6">
        <f t="shared" si="25"/>
        <v>7.4342534435677529E-3</v>
      </c>
      <c r="Y34" s="6">
        <f t="shared" si="26"/>
        <v>1.1589859246830207E-2</v>
      </c>
      <c r="Z34" s="6">
        <f t="shared" si="27"/>
        <v>3.4429725180586076E-3</v>
      </c>
      <c r="AA34" s="6">
        <f t="shared" si="28"/>
        <v>2.7904362430591589E-2</v>
      </c>
      <c r="AB34" s="6">
        <f t="shared" si="29"/>
        <v>5.0609585032003843E-2</v>
      </c>
    </row>
    <row r="35" spans="1:28" x14ac:dyDescent="0.25">
      <c r="A35" s="8" t="s">
        <v>247</v>
      </c>
      <c r="B35" s="9">
        <f t="shared" si="4"/>
        <v>2.8136326287116455E-2</v>
      </c>
      <c r="C35" s="9">
        <f t="shared" si="5"/>
        <v>0.25651158410563585</v>
      </c>
      <c r="D35" s="9">
        <f t="shared" si="6"/>
        <v>0.31308982236190491</v>
      </c>
      <c r="E35" s="9">
        <f t="shared" si="7"/>
        <v>0.16181394056570131</v>
      </c>
      <c r="F35" s="9">
        <f t="shared" si="8"/>
        <v>4.504973345498569E-2</v>
      </c>
      <c r="G35" s="9">
        <f t="shared" si="9"/>
        <v>2.584298063418999E-2</v>
      </c>
      <c r="H35" s="9">
        <f t="shared" si="10"/>
        <v>0</v>
      </c>
      <c r="I35" s="9">
        <f t="shared" si="3"/>
        <v>0.27563058941722057</v>
      </c>
      <c r="J35" s="9">
        <f t="shared" si="11"/>
        <v>0.25852523538981215</v>
      </c>
      <c r="K35" s="9">
        <f t="shared" si="12"/>
        <v>0.14893601040714649</v>
      </c>
      <c r="L35" s="9">
        <f t="shared" si="13"/>
        <v>8.3379804029947002E-3</v>
      </c>
      <c r="M35" s="9">
        <f t="shared" si="14"/>
        <v>0.14283999063379949</v>
      </c>
      <c r="N35" s="9">
        <f t="shared" si="15"/>
        <v>0.13671569302927802</v>
      </c>
      <c r="O35" s="9">
        <f t="shared" si="16"/>
        <v>0.31386748692673427</v>
      </c>
      <c r="P35" s="9">
        <f t="shared" si="17"/>
        <v>0</v>
      </c>
      <c r="Q35" s="9">
        <f t="shared" si="18"/>
        <v>0.13238272339084436</v>
      </c>
      <c r="R35" s="9">
        <f t="shared" si="19"/>
        <v>0.10486161435584518</v>
      </c>
      <c r="S35" s="9">
        <f t="shared" si="20"/>
        <v>0</v>
      </c>
      <c r="T35" s="9">
        <f t="shared" si="21"/>
        <v>7.7097480744284713E-2</v>
      </c>
      <c r="U35" s="9">
        <f t="shared" si="22"/>
        <v>7.6942712519139991E-2</v>
      </c>
      <c r="V35" s="9">
        <f t="shared" si="23"/>
        <v>0.12532830386086061</v>
      </c>
      <c r="W35" s="9">
        <f t="shared" si="24"/>
        <v>8.8991882664402527E-2</v>
      </c>
      <c r="X35" s="9">
        <f t="shared" si="25"/>
        <v>4.2963683057273168E-2</v>
      </c>
      <c r="Y35" s="9">
        <f t="shared" si="26"/>
        <v>0.32227735333036978</v>
      </c>
      <c r="Z35" s="9">
        <f t="shared" si="27"/>
        <v>0.17182158812375994</v>
      </c>
      <c r="AA35" s="9">
        <f t="shared" si="28"/>
        <v>0.22918419162044235</v>
      </c>
      <c r="AB35" s="9">
        <f t="shared" si="29"/>
        <v>0.16673403799093506</v>
      </c>
    </row>
    <row r="36" spans="1:28" x14ac:dyDescent="0.25">
      <c r="A36" s="10" t="s">
        <v>3</v>
      </c>
      <c r="B36" s="9">
        <f t="shared" si="4"/>
        <v>1</v>
      </c>
      <c r="C36" s="9">
        <f t="shared" si="5"/>
        <v>1</v>
      </c>
      <c r="D36" s="9">
        <f t="shared" si="6"/>
        <v>1</v>
      </c>
      <c r="E36" s="9">
        <f t="shared" si="7"/>
        <v>1</v>
      </c>
      <c r="F36" s="9">
        <f t="shared" si="8"/>
        <v>1</v>
      </c>
      <c r="G36" s="9">
        <f t="shared" si="9"/>
        <v>1</v>
      </c>
      <c r="H36" s="9">
        <f t="shared" si="10"/>
        <v>1</v>
      </c>
      <c r="I36" s="9">
        <f t="shared" si="3"/>
        <v>1</v>
      </c>
      <c r="J36" s="9">
        <f t="shared" si="11"/>
        <v>1</v>
      </c>
      <c r="K36" s="9">
        <f t="shared" si="12"/>
        <v>1</v>
      </c>
      <c r="L36" s="9">
        <f t="shared" si="13"/>
        <v>1</v>
      </c>
      <c r="M36" s="9">
        <f t="shared" si="14"/>
        <v>1</v>
      </c>
      <c r="N36" s="9">
        <f t="shared" si="15"/>
        <v>1</v>
      </c>
      <c r="O36" s="9">
        <f t="shared" si="16"/>
        <v>1</v>
      </c>
      <c r="P36" s="9">
        <f t="shared" si="17"/>
        <v>1</v>
      </c>
      <c r="Q36" s="9">
        <f t="shared" si="18"/>
        <v>1</v>
      </c>
      <c r="R36" s="9">
        <f t="shared" si="19"/>
        <v>1</v>
      </c>
      <c r="S36" s="9">
        <f t="shared" si="20"/>
        <v>1</v>
      </c>
      <c r="T36" s="9">
        <f t="shared" si="21"/>
        <v>1</v>
      </c>
      <c r="U36" s="9">
        <f t="shared" si="22"/>
        <v>1</v>
      </c>
      <c r="V36" s="9">
        <f t="shared" si="23"/>
        <v>1</v>
      </c>
      <c r="W36" s="9">
        <f t="shared" si="24"/>
        <v>1</v>
      </c>
      <c r="X36" s="9">
        <f t="shared" si="25"/>
        <v>1</v>
      </c>
      <c r="Y36" s="9">
        <f t="shared" si="26"/>
        <v>1</v>
      </c>
      <c r="Z36" s="9">
        <f t="shared" si="27"/>
        <v>1</v>
      </c>
      <c r="AA36" s="9">
        <f t="shared" si="28"/>
        <v>1</v>
      </c>
      <c r="AB36" s="9">
        <f t="shared" si="29"/>
        <v>1</v>
      </c>
    </row>
  </sheetData>
  <mergeCells count="3">
    <mergeCell ref="A1:AB1"/>
    <mergeCell ref="A2:AB2"/>
    <mergeCell ref="A22:AB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20D5-5AD9-46A2-9166-AF968B866372}">
  <dimension ref="A1:W36"/>
  <sheetViews>
    <sheetView zoomScaleNormal="100" workbookViewId="0">
      <selection sqref="A1:W1"/>
    </sheetView>
  </sheetViews>
  <sheetFormatPr baseColWidth="10" defaultRowHeight="13.2" x14ac:dyDescent="0.25"/>
  <cols>
    <col min="1" max="1" width="28.33203125" bestFit="1" customWidth="1"/>
    <col min="2" max="4" width="10.6640625" bestFit="1" customWidth="1"/>
    <col min="5" max="5" width="11.88671875" bestFit="1" customWidth="1"/>
    <col min="6" max="7" width="10.6640625" bestFit="1" customWidth="1"/>
    <col min="8" max="8" width="8.88671875" bestFit="1" customWidth="1"/>
    <col min="9" max="9" width="11.33203125" bestFit="1" customWidth="1"/>
    <col min="10" max="10" width="11.109375" bestFit="1" customWidth="1"/>
    <col min="11" max="13" width="10.6640625" bestFit="1" customWidth="1"/>
    <col min="14" max="14" width="11.88671875" bestFit="1" customWidth="1"/>
    <col min="15" max="15" width="10.6640625" bestFit="1" customWidth="1"/>
    <col min="16" max="16" width="11.33203125" bestFit="1" customWidth="1"/>
    <col min="17" max="17" width="10.6640625" bestFit="1" customWidth="1"/>
    <col min="19" max="19" width="10.6640625" bestFit="1" customWidth="1"/>
    <col min="20" max="20" width="11" bestFit="1" customWidth="1"/>
    <col min="21" max="21" width="10.6640625" bestFit="1" customWidth="1"/>
    <col min="22" max="22" width="11.88671875" bestFit="1" customWidth="1"/>
    <col min="23" max="23" width="10.6640625" bestFit="1" customWidth="1"/>
  </cols>
  <sheetData>
    <row r="1" spans="1:23" ht="15" customHeight="1" x14ac:dyDescent="0.25">
      <c r="A1" s="121" t="s">
        <v>284</v>
      </c>
      <c r="B1" s="121"/>
      <c r="C1" s="121"/>
      <c r="D1" s="121"/>
      <c r="E1" s="121"/>
      <c r="F1" s="121"/>
      <c r="G1" s="121"/>
      <c r="H1" s="121"/>
      <c r="I1" s="121"/>
      <c r="J1" s="121"/>
      <c r="K1" s="121"/>
      <c r="L1" s="121"/>
      <c r="M1" s="121"/>
      <c r="N1" s="121"/>
      <c r="O1" s="121"/>
      <c r="P1" s="121"/>
      <c r="Q1" s="121"/>
      <c r="R1" s="121"/>
      <c r="S1" s="121"/>
      <c r="T1" s="121"/>
      <c r="U1" s="121"/>
      <c r="V1" s="121"/>
      <c r="W1" s="121"/>
    </row>
    <row r="2" spans="1:23" ht="14.4" x14ac:dyDescent="0.25">
      <c r="A2" s="115" t="s">
        <v>285</v>
      </c>
      <c r="B2" s="115"/>
      <c r="C2" s="115"/>
      <c r="D2" s="115"/>
      <c r="E2" s="115"/>
      <c r="F2" s="115"/>
      <c r="G2" s="115"/>
      <c r="H2" s="115"/>
      <c r="I2" s="115"/>
      <c r="J2" s="115"/>
      <c r="K2" s="115"/>
      <c r="L2" s="115"/>
      <c r="M2" s="115"/>
      <c r="N2" s="115"/>
      <c r="O2" s="115"/>
      <c r="P2" s="115"/>
      <c r="Q2" s="115"/>
      <c r="R2" s="115"/>
      <c r="S2" s="115"/>
      <c r="T2" s="115"/>
      <c r="U2" s="115"/>
      <c r="V2" s="115"/>
      <c r="W2" s="115"/>
    </row>
    <row r="3" spans="1:23" ht="66" x14ac:dyDescent="0.25">
      <c r="A3" s="19" t="s">
        <v>254</v>
      </c>
      <c r="B3" s="19" t="s">
        <v>61</v>
      </c>
      <c r="C3" s="19" t="s">
        <v>20</v>
      </c>
      <c r="D3" s="19" t="s">
        <v>49</v>
      </c>
      <c r="E3" s="19" t="s">
        <v>56</v>
      </c>
      <c r="F3" s="19" t="s">
        <v>106</v>
      </c>
      <c r="G3" s="19" t="s">
        <v>58</v>
      </c>
      <c r="H3" s="19" t="s">
        <v>37</v>
      </c>
      <c r="I3" s="19" t="s">
        <v>286</v>
      </c>
      <c r="J3" s="19" t="s">
        <v>287</v>
      </c>
      <c r="K3" s="19" t="s">
        <v>49</v>
      </c>
      <c r="L3" s="19" t="s">
        <v>79</v>
      </c>
      <c r="M3" s="19" t="s">
        <v>45</v>
      </c>
      <c r="N3" s="19" t="s">
        <v>24</v>
      </c>
      <c r="O3" s="19" t="s">
        <v>17</v>
      </c>
      <c r="P3" s="19" t="s">
        <v>288</v>
      </c>
      <c r="Q3" s="19" t="s">
        <v>79</v>
      </c>
      <c r="R3" s="19" t="s">
        <v>289</v>
      </c>
      <c r="S3" s="19" t="s">
        <v>6</v>
      </c>
      <c r="T3" s="19" t="s">
        <v>290</v>
      </c>
      <c r="U3" s="19" t="s">
        <v>54</v>
      </c>
      <c r="V3" s="19" t="s">
        <v>227</v>
      </c>
      <c r="W3" s="19" t="s">
        <v>31</v>
      </c>
    </row>
    <row r="4" spans="1:23" x14ac:dyDescent="0.25">
      <c r="A4" s="11" t="s">
        <v>249</v>
      </c>
      <c r="B4" s="15" t="s">
        <v>62</v>
      </c>
      <c r="C4" s="15" t="s">
        <v>216</v>
      </c>
      <c r="D4" s="15" t="s">
        <v>53</v>
      </c>
      <c r="E4" s="15" t="s">
        <v>57</v>
      </c>
      <c r="F4" s="15" t="s">
        <v>84</v>
      </c>
      <c r="G4" s="15" t="s">
        <v>95</v>
      </c>
      <c r="H4" s="15" t="s">
        <v>59</v>
      </c>
      <c r="I4" s="15" t="s">
        <v>40</v>
      </c>
      <c r="J4" s="15" t="s">
        <v>12</v>
      </c>
      <c r="K4" s="15" t="s">
        <v>13</v>
      </c>
      <c r="L4" s="15" t="s">
        <v>52</v>
      </c>
      <c r="M4" s="15" t="s">
        <v>218</v>
      </c>
      <c r="N4" s="15" t="s">
        <v>48</v>
      </c>
      <c r="O4" s="15" t="s">
        <v>26</v>
      </c>
      <c r="P4" s="15" t="s">
        <v>19</v>
      </c>
      <c r="Q4" s="15" t="s">
        <v>11</v>
      </c>
      <c r="R4" s="15" t="s">
        <v>80</v>
      </c>
      <c r="S4" s="15" t="s">
        <v>51</v>
      </c>
      <c r="T4" s="15" t="s">
        <v>9</v>
      </c>
      <c r="U4" s="15" t="s">
        <v>10</v>
      </c>
      <c r="V4" s="15" t="s">
        <v>55</v>
      </c>
      <c r="W4" s="15" t="s">
        <v>228</v>
      </c>
    </row>
    <row r="5" spans="1:23" x14ac:dyDescent="0.25">
      <c r="A5" s="18" t="s">
        <v>197</v>
      </c>
      <c r="B5" s="14">
        <v>256187</v>
      </c>
      <c r="C5" s="14">
        <v>1149001</v>
      </c>
      <c r="D5" s="14">
        <v>181792</v>
      </c>
      <c r="E5" s="14">
        <v>310000</v>
      </c>
      <c r="F5" s="14">
        <v>272976</v>
      </c>
      <c r="G5" s="14">
        <v>389773</v>
      </c>
      <c r="H5" s="14">
        <v>239342</v>
      </c>
      <c r="I5" s="14">
        <v>233335</v>
      </c>
      <c r="J5" s="14">
        <v>535679.5555555555</v>
      </c>
      <c r="K5" s="14">
        <v>586986.83333333337</v>
      </c>
      <c r="L5" s="14">
        <v>164897</v>
      </c>
      <c r="M5" s="14">
        <v>427523</v>
      </c>
      <c r="N5" s="14">
        <v>6528509</v>
      </c>
      <c r="O5" s="14">
        <v>1696195</v>
      </c>
      <c r="P5" s="14">
        <v>0</v>
      </c>
      <c r="Q5" s="14">
        <v>279991.8</v>
      </c>
      <c r="R5" s="14">
        <v>427523</v>
      </c>
      <c r="S5" s="14">
        <v>3099327</v>
      </c>
      <c r="T5" s="14">
        <v>162153</v>
      </c>
      <c r="U5" s="14">
        <v>610569.5</v>
      </c>
      <c r="V5" s="14">
        <v>1418558</v>
      </c>
      <c r="W5" s="14">
        <v>405020</v>
      </c>
    </row>
    <row r="6" spans="1:23" x14ac:dyDescent="0.25">
      <c r="A6" s="18" t="s">
        <v>198</v>
      </c>
      <c r="B6" s="14">
        <v>10681</v>
      </c>
      <c r="C6" s="14">
        <v>1538986</v>
      </c>
      <c r="D6" s="14">
        <v>63541</v>
      </c>
      <c r="E6" s="14">
        <v>405000</v>
      </c>
      <c r="F6" s="14">
        <v>86587</v>
      </c>
      <c r="G6" s="14">
        <v>135522</v>
      </c>
      <c r="H6" s="14">
        <v>23159</v>
      </c>
      <c r="I6" s="14">
        <v>15460</v>
      </c>
      <c r="J6" s="14">
        <v>31217.777777777777</v>
      </c>
      <c r="K6" s="14">
        <v>73780.5</v>
      </c>
      <c r="L6" s="14">
        <v>37154</v>
      </c>
      <c r="M6" s="14">
        <v>103042</v>
      </c>
      <c r="N6" s="14">
        <v>754646</v>
      </c>
      <c r="O6" s="14">
        <v>0</v>
      </c>
      <c r="P6" s="14">
        <v>2131123</v>
      </c>
      <c r="Q6" s="14">
        <v>25913.8</v>
      </c>
      <c r="R6" s="14">
        <v>103042</v>
      </c>
      <c r="S6" s="14">
        <v>133558.6</v>
      </c>
      <c r="T6" s="14">
        <v>12867</v>
      </c>
      <c r="U6" s="14">
        <v>366897.75</v>
      </c>
      <c r="V6" s="14">
        <v>49390</v>
      </c>
      <c r="W6" s="14">
        <v>13991</v>
      </c>
    </row>
    <row r="7" spans="1:23" x14ac:dyDescent="0.25">
      <c r="A7" s="18" t="s">
        <v>199</v>
      </c>
      <c r="B7" s="14">
        <v>0</v>
      </c>
      <c r="C7" s="14">
        <v>102293</v>
      </c>
      <c r="D7" s="14">
        <v>45595</v>
      </c>
      <c r="E7" s="14">
        <v>133500</v>
      </c>
      <c r="F7" s="14">
        <v>67745</v>
      </c>
      <c r="G7" s="14">
        <v>108711</v>
      </c>
      <c r="H7" s="14">
        <v>36888</v>
      </c>
      <c r="I7" s="14">
        <v>16048</v>
      </c>
      <c r="J7" s="14">
        <v>2022.2222222222222</v>
      </c>
      <c r="K7" s="14">
        <v>54079.333333333336</v>
      </c>
      <c r="L7" s="14">
        <v>45979</v>
      </c>
      <c r="M7" s="14">
        <v>91240</v>
      </c>
      <c r="N7" s="14">
        <v>1819556</v>
      </c>
      <c r="O7" s="14">
        <v>18433</v>
      </c>
      <c r="P7" s="14">
        <v>0</v>
      </c>
      <c r="Q7" s="14">
        <v>49088.2</v>
      </c>
      <c r="R7" s="14">
        <v>91240</v>
      </c>
      <c r="S7" s="14">
        <v>215147.2</v>
      </c>
      <c r="T7" s="14">
        <v>0</v>
      </c>
      <c r="U7" s="14">
        <v>25573.25</v>
      </c>
      <c r="V7" s="14">
        <v>302021</v>
      </c>
      <c r="W7" s="14">
        <v>452</v>
      </c>
    </row>
    <row r="8" spans="1:23" x14ac:dyDescent="0.25">
      <c r="A8" s="18" t="s">
        <v>200</v>
      </c>
      <c r="B8" s="14">
        <v>136544</v>
      </c>
      <c r="C8" s="14">
        <v>295910</v>
      </c>
      <c r="D8" s="14">
        <v>339769</v>
      </c>
      <c r="E8" s="14">
        <v>1690000</v>
      </c>
      <c r="F8" s="14">
        <v>461028</v>
      </c>
      <c r="G8" s="14">
        <v>4548199</v>
      </c>
      <c r="H8" s="14">
        <v>260258</v>
      </c>
      <c r="I8" s="14">
        <v>136173</v>
      </c>
      <c r="J8" s="14">
        <v>374877.66666666669</v>
      </c>
      <c r="K8" s="14">
        <v>960785.5</v>
      </c>
      <c r="L8" s="14">
        <v>366647</v>
      </c>
      <c r="M8" s="14">
        <v>452615</v>
      </c>
      <c r="N8" s="14">
        <v>4400128</v>
      </c>
      <c r="O8" s="14">
        <v>2030529</v>
      </c>
      <c r="P8" s="14">
        <v>123842</v>
      </c>
      <c r="Q8" s="14">
        <v>417452.6</v>
      </c>
      <c r="R8" s="14">
        <v>452615</v>
      </c>
      <c r="S8" s="14">
        <v>2787360</v>
      </c>
      <c r="T8" s="14">
        <v>161315</v>
      </c>
      <c r="U8" s="14">
        <v>562251.25</v>
      </c>
      <c r="V8" s="14">
        <v>5974325</v>
      </c>
      <c r="W8" s="14">
        <v>302651</v>
      </c>
    </row>
    <row r="9" spans="1:23" x14ac:dyDescent="0.25">
      <c r="A9" s="18" t="s">
        <v>201</v>
      </c>
      <c r="B9" s="14">
        <v>0</v>
      </c>
      <c r="C9" s="14">
        <v>0</v>
      </c>
      <c r="D9" s="14">
        <v>0</v>
      </c>
      <c r="E9" s="14">
        <v>0</v>
      </c>
      <c r="F9" s="14">
        <v>0</v>
      </c>
      <c r="G9" s="14">
        <v>0</v>
      </c>
      <c r="H9" s="14">
        <v>0</v>
      </c>
      <c r="I9" s="14">
        <v>0</v>
      </c>
      <c r="J9" s="14">
        <v>0</v>
      </c>
      <c r="K9" s="14">
        <v>0</v>
      </c>
      <c r="L9" s="14">
        <v>0</v>
      </c>
      <c r="M9" s="14">
        <v>67576</v>
      </c>
      <c r="N9" s="14">
        <v>0</v>
      </c>
      <c r="O9" s="14">
        <v>0</v>
      </c>
      <c r="P9" s="14">
        <v>0</v>
      </c>
      <c r="Q9" s="14">
        <v>0</v>
      </c>
      <c r="R9" s="14">
        <v>67576</v>
      </c>
      <c r="S9" s="14">
        <v>4800</v>
      </c>
      <c r="T9" s="14">
        <v>0</v>
      </c>
      <c r="U9" s="14">
        <v>0</v>
      </c>
      <c r="V9" s="14">
        <v>0</v>
      </c>
      <c r="W9" s="14">
        <v>0</v>
      </c>
    </row>
    <row r="10" spans="1:23" x14ac:dyDescent="0.25">
      <c r="A10" s="18" t="s">
        <v>202</v>
      </c>
      <c r="B10" s="14">
        <v>1483913</v>
      </c>
      <c r="C10" s="14">
        <v>1276831</v>
      </c>
      <c r="D10" s="14">
        <v>1093038</v>
      </c>
      <c r="E10" s="14">
        <v>8100000</v>
      </c>
      <c r="F10" s="14">
        <v>1126060</v>
      </c>
      <c r="G10" s="14">
        <v>1416122</v>
      </c>
      <c r="H10" s="14">
        <v>301990</v>
      </c>
      <c r="I10" s="14">
        <v>40230</v>
      </c>
      <c r="J10" s="14">
        <v>1053765.3333333333</v>
      </c>
      <c r="K10" s="14">
        <v>1593216.1666666667</v>
      </c>
      <c r="L10" s="14">
        <v>1047604</v>
      </c>
      <c r="M10" s="14">
        <v>1188731</v>
      </c>
      <c r="N10" s="14">
        <v>3331015</v>
      </c>
      <c r="O10" s="14">
        <v>8749</v>
      </c>
      <c r="P10" s="14">
        <v>270314</v>
      </c>
      <c r="Q10" s="14">
        <v>646428.6</v>
      </c>
      <c r="R10" s="14">
        <v>1188731</v>
      </c>
      <c r="S10" s="14">
        <v>954128.6</v>
      </c>
      <c r="T10" s="14">
        <v>165447</v>
      </c>
      <c r="U10" s="14">
        <v>833749</v>
      </c>
      <c r="V10" s="14">
        <v>8050993</v>
      </c>
      <c r="W10" s="14">
        <v>206132</v>
      </c>
    </row>
    <row r="11" spans="1:23" x14ac:dyDescent="0.25">
      <c r="A11" s="18" t="s">
        <v>203</v>
      </c>
      <c r="B11" s="14">
        <v>1112162</v>
      </c>
      <c r="C11" s="14">
        <v>516672</v>
      </c>
      <c r="D11" s="14">
        <v>278204</v>
      </c>
      <c r="E11" s="14">
        <v>0</v>
      </c>
      <c r="F11" s="14">
        <v>98052</v>
      </c>
      <c r="G11" s="14">
        <v>0</v>
      </c>
      <c r="H11" s="14">
        <v>33497</v>
      </c>
      <c r="I11" s="14">
        <v>20227</v>
      </c>
      <c r="J11" s="14">
        <v>97873.333333333328</v>
      </c>
      <c r="K11" s="14">
        <v>80671.666666666672</v>
      </c>
      <c r="L11" s="14">
        <v>105596</v>
      </c>
      <c r="M11" s="14">
        <v>0</v>
      </c>
      <c r="N11" s="14">
        <v>1217276</v>
      </c>
      <c r="O11" s="14">
        <v>0</v>
      </c>
      <c r="P11" s="14">
        <v>121561</v>
      </c>
      <c r="Q11" s="14">
        <v>59576.800000000003</v>
      </c>
      <c r="R11" s="14">
        <v>0</v>
      </c>
      <c r="S11" s="14">
        <v>237954.6</v>
      </c>
      <c r="T11" s="14">
        <v>182000</v>
      </c>
      <c r="U11" s="14">
        <v>297012.75</v>
      </c>
      <c r="V11" s="14">
        <v>302990</v>
      </c>
      <c r="W11" s="14">
        <v>55350</v>
      </c>
    </row>
    <row r="12" spans="1:23" x14ac:dyDescent="0.25">
      <c r="A12" s="18" t="s">
        <v>204</v>
      </c>
      <c r="B12" s="14">
        <v>0</v>
      </c>
      <c r="C12" s="14">
        <v>0</v>
      </c>
      <c r="D12" s="14">
        <v>0</v>
      </c>
      <c r="E12" s="14">
        <v>1000000</v>
      </c>
      <c r="F12" s="14">
        <v>0</v>
      </c>
      <c r="G12" s="14">
        <v>0</v>
      </c>
      <c r="H12" s="14">
        <v>0</v>
      </c>
      <c r="I12" s="14">
        <v>0</v>
      </c>
      <c r="J12" s="14">
        <v>80000</v>
      </c>
      <c r="K12" s="14">
        <v>15530.833333333334</v>
      </c>
      <c r="L12" s="14">
        <v>0</v>
      </c>
      <c r="M12" s="14">
        <v>0</v>
      </c>
      <c r="N12" s="14">
        <v>0</v>
      </c>
      <c r="O12" s="14">
        <v>0</v>
      </c>
      <c r="P12" s="14">
        <v>0</v>
      </c>
      <c r="Q12" s="14">
        <v>0</v>
      </c>
      <c r="R12" s="14">
        <v>0</v>
      </c>
      <c r="S12" s="14">
        <v>0</v>
      </c>
      <c r="T12" s="14">
        <v>0</v>
      </c>
      <c r="U12" s="14">
        <v>200805.25</v>
      </c>
      <c r="V12" s="14">
        <v>0</v>
      </c>
      <c r="W12" s="14">
        <v>72333</v>
      </c>
    </row>
    <row r="13" spans="1:23" s="1" customFormat="1" x14ac:dyDescent="0.25">
      <c r="A13" s="4" t="s">
        <v>233</v>
      </c>
      <c r="B13" s="11">
        <f>SUM(B5:B12)</f>
        <v>2999487</v>
      </c>
      <c r="C13" s="11">
        <f t="shared" ref="C13:W13" si="0">SUM(C5:C12)</f>
        <v>4879693</v>
      </c>
      <c r="D13" s="11">
        <f t="shared" si="0"/>
        <v>2001939</v>
      </c>
      <c r="E13" s="11">
        <f t="shared" si="0"/>
        <v>11638500</v>
      </c>
      <c r="F13" s="11">
        <f t="shared" si="0"/>
        <v>2112448</v>
      </c>
      <c r="G13" s="11">
        <f t="shared" si="0"/>
        <v>6598327</v>
      </c>
      <c r="H13" s="11">
        <f t="shared" si="0"/>
        <v>895134</v>
      </c>
      <c r="I13" s="11">
        <f t="shared" si="0"/>
        <v>461473</v>
      </c>
      <c r="J13" s="11">
        <f t="shared" si="0"/>
        <v>2175435.888888889</v>
      </c>
      <c r="K13" s="11">
        <f t="shared" si="0"/>
        <v>3365050.8333333335</v>
      </c>
      <c r="L13" s="11">
        <f t="shared" si="0"/>
        <v>1767877</v>
      </c>
      <c r="M13" s="11">
        <f t="shared" si="0"/>
        <v>2330727</v>
      </c>
      <c r="N13" s="11">
        <f t="shared" si="0"/>
        <v>18051130</v>
      </c>
      <c r="O13" s="11">
        <f t="shared" si="0"/>
        <v>3753906</v>
      </c>
      <c r="P13" s="11">
        <f t="shared" si="0"/>
        <v>2646840</v>
      </c>
      <c r="Q13" s="11">
        <f t="shared" si="0"/>
        <v>1478451.8</v>
      </c>
      <c r="R13" s="11">
        <f t="shared" si="0"/>
        <v>2330727</v>
      </c>
      <c r="S13" s="11">
        <f t="shared" si="0"/>
        <v>7432276</v>
      </c>
      <c r="T13" s="11">
        <f t="shared" si="0"/>
        <v>683782</v>
      </c>
      <c r="U13" s="11">
        <f t="shared" si="0"/>
        <v>2896858.75</v>
      </c>
      <c r="V13" s="11">
        <f t="shared" si="0"/>
        <v>16098277</v>
      </c>
      <c r="W13" s="11">
        <f t="shared" si="0"/>
        <v>1055929</v>
      </c>
    </row>
    <row r="14" spans="1:23" x14ac:dyDescent="0.25">
      <c r="A14" s="18" t="s">
        <v>205</v>
      </c>
      <c r="B14" s="14">
        <v>3656243</v>
      </c>
      <c r="C14" s="14">
        <v>1201892</v>
      </c>
      <c r="D14" s="14">
        <v>352</v>
      </c>
      <c r="E14" s="14">
        <v>7200000</v>
      </c>
      <c r="F14" s="14">
        <v>2464</v>
      </c>
      <c r="G14" s="14">
        <v>188</v>
      </c>
      <c r="H14" s="14">
        <v>64615</v>
      </c>
      <c r="I14" s="14">
        <v>36397</v>
      </c>
      <c r="J14" s="14">
        <v>815308.11111111112</v>
      </c>
      <c r="K14" s="14">
        <v>134466.66666666666</v>
      </c>
      <c r="L14" s="14">
        <v>752</v>
      </c>
      <c r="M14" s="14">
        <v>7058724</v>
      </c>
      <c r="N14" s="14">
        <v>3989296</v>
      </c>
      <c r="O14" s="14">
        <v>716194</v>
      </c>
      <c r="P14" s="14">
        <v>2697846</v>
      </c>
      <c r="Q14" s="14">
        <v>54642.8</v>
      </c>
      <c r="R14" s="14">
        <v>7058724</v>
      </c>
      <c r="S14" s="14">
        <v>2234139.7999999998</v>
      </c>
      <c r="T14" s="14">
        <v>177933</v>
      </c>
      <c r="U14" s="14">
        <v>1082482.25</v>
      </c>
      <c r="V14" s="14">
        <v>202934</v>
      </c>
      <c r="W14" s="14">
        <v>777645</v>
      </c>
    </row>
    <row r="15" spans="1:23" x14ac:dyDescent="0.25">
      <c r="A15" s="18" t="s">
        <v>206</v>
      </c>
      <c r="B15" s="14">
        <v>0</v>
      </c>
      <c r="C15" s="14">
        <v>0</v>
      </c>
      <c r="D15" s="14">
        <v>0</v>
      </c>
      <c r="E15" s="14">
        <v>0</v>
      </c>
      <c r="F15" s="14">
        <v>0</v>
      </c>
      <c r="G15" s="14">
        <v>0</v>
      </c>
      <c r="H15" s="14">
        <v>0</v>
      </c>
      <c r="I15" s="14">
        <v>0</v>
      </c>
      <c r="J15" s="14">
        <v>56394.333333333336</v>
      </c>
      <c r="K15" s="14">
        <v>1203.8333333333333</v>
      </c>
      <c r="L15" s="14">
        <v>0</v>
      </c>
      <c r="M15" s="14">
        <v>0</v>
      </c>
      <c r="N15" s="14">
        <v>0</v>
      </c>
      <c r="O15" s="14">
        <v>0</v>
      </c>
      <c r="P15" s="14">
        <v>0</v>
      </c>
      <c r="Q15" s="14">
        <v>105861.8</v>
      </c>
      <c r="R15" s="14">
        <v>0</v>
      </c>
      <c r="S15" s="14">
        <v>507.2</v>
      </c>
      <c r="T15" s="14">
        <v>60220</v>
      </c>
      <c r="U15" s="14">
        <v>15055</v>
      </c>
      <c r="V15" s="14">
        <v>734</v>
      </c>
      <c r="W15" s="14">
        <v>0</v>
      </c>
    </row>
    <row r="16" spans="1:23" x14ac:dyDescent="0.25">
      <c r="A16" s="18" t="s">
        <v>207</v>
      </c>
      <c r="B16" s="14">
        <v>0</v>
      </c>
      <c r="C16" s="14">
        <v>1289139</v>
      </c>
      <c r="D16" s="14">
        <v>31929</v>
      </c>
      <c r="E16" s="14">
        <v>28500</v>
      </c>
      <c r="F16" s="14">
        <v>1127</v>
      </c>
      <c r="G16" s="14">
        <v>2252</v>
      </c>
      <c r="H16" s="14">
        <v>0</v>
      </c>
      <c r="I16" s="14">
        <v>5804</v>
      </c>
      <c r="J16" s="14">
        <v>35197</v>
      </c>
      <c r="K16" s="14">
        <v>35402</v>
      </c>
      <c r="L16" s="14">
        <v>5955</v>
      </c>
      <c r="M16" s="14">
        <v>34149</v>
      </c>
      <c r="N16" s="14">
        <v>0</v>
      </c>
      <c r="O16" s="14">
        <v>19827</v>
      </c>
      <c r="P16" s="14">
        <v>1414</v>
      </c>
      <c r="Q16" s="14">
        <v>29428.2</v>
      </c>
      <c r="R16" s="14">
        <v>34149</v>
      </c>
      <c r="S16" s="14">
        <v>232377</v>
      </c>
      <c r="T16" s="14">
        <v>21300</v>
      </c>
      <c r="U16" s="14">
        <v>365965.5</v>
      </c>
      <c r="V16" s="14">
        <v>151542</v>
      </c>
      <c r="W16" s="14">
        <v>73835</v>
      </c>
    </row>
    <row r="17" spans="1:23" s="1" customFormat="1" x14ac:dyDescent="0.25">
      <c r="A17" s="4" t="s">
        <v>234</v>
      </c>
      <c r="B17" s="11">
        <f>SUM(B14:B16)</f>
        <v>3656243</v>
      </c>
      <c r="C17" s="11">
        <f t="shared" ref="C17:W17" si="1">SUM(C14:C16)</f>
        <v>2491031</v>
      </c>
      <c r="D17" s="11">
        <f t="shared" si="1"/>
        <v>32281</v>
      </c>
      <c r="E17" s="11">
        <f t="shared" si="1"/>
        <v>7228500</v>
      </c>
      <c r="F17" s="11">
        <f t="shared" si="1"/>
        <v>3591</v>
      </c>
      <c r="G17" s="11">
        <f t="shared" si="1"/>
        <v>2440</v>
      </c>
      <c r="H17" s="11">
        <f t="shared" si="1"/>
        <v>64615</v>
      </c>
      <c r="I17" s="11">
        <f t="shared" si="1"/>
        <v>42201</v>
      </c>
      <c r="J17" s="11">
        <f t="shared" si="1"/>
        <v>906899.4444444445</v>
      </c>
      <c r="K17" s="11">
        <f t="shared" si="1"/>
        <v>171072.5</v>
      </c>
      <c r="L17" s="11">
        <f t="shared" si="1"/>
        <v>6707</v>
      </c>
      <c r="M17" s="11">
        <f t="shared" si="1"/>
        <v>7092873</v>
      </c>
      <c r="N17" s="11">
        <f t="shared" si="1"/>
        <v>3989296</v>
      </c>
      <c r="O17" s="11">
        <f t="shared" si="1"/>
        <v>736021</v>
      </c>
      <c r="P17" s="11">
        <f t="shared" si="1"/>
        <v>2699260</v>
      </c>
      <c r="Q17" s="11">
        <f t="shared" si="1"/>
        <v>189932.80000000002</v>
      </c>
      <c r="R17" s="11">
        <f t="shared" si="1"/>
        <v>7092873</v>
      </c>
      <c r="S17" s="11">
        <f t="shared" si="1"/>
        <v>2467024</v>
      </c>
      <c r="T17" s="11">
        <f t="shared" si="1"/>
        <v>259453</v>
      </c>
      <c r="U17" s="11">
        <f t="shared" si="1"/>
        <v>1463502.75</v>
      </c>
      <c r="V17" s="11">
        <f t="shared" si="1"/>
        <v>355210</v>
      </c>
      <c r="W17" s="11">
        <f t="shared" si="1"/>
        <v>851480</v>
      </c>
    </row>
    <row r="18" spans="1:23" s="1" customFormat="1" x14ac:dyDescent="0.25">
      <c r="A18" s="4" t="s">
        <v>3</v>
      </c>
      <c r="B18" s="11">
        <f>+B13+B17</f>
        <v>6655730</v>
      </c>
      <c r="C18" s="11">
        <f t="shared" ref="C18:W18" si="2">+C13+C17</f>
        <v>7370724</v>
      </c>
      <c r="D18" s="11">
        <f t="shared" si="2"/>
        <v>2034220</v>
      </c>
      <c r="E18" s="11">
        <f t="shared" si="2"/>
        <v>18867000</v>
      </c>
      <c r="F18" s="11">
        <f t="shared" si="2"/>
        <v>2116039</v>
      </c>
      <c r="G18" s="11">
        <f t="shared" si="2"/>
        <v>6600767</v>
      </c>
      <c r="H18" s="11">
        <f t="shared" si="2"/>
        <v>959749</v>
      </c>
      <c r="I18" s="11">
        <f t="shared" si="2"/>
        <v>503674</v>
      </c>
      <c r="J18" s="11">
        <f t="shared" si="2"/>
        <v>3082335.3333333335</v>
      </c>
      <c r="K18" s="11">
        <f t="shared" si="2"/>
        <v>3536123.3333333335</v>
      </c>
      <c r="L18" s="11">
        <f t="shared" si="2"/>
        <v>1774584</v>
      </c>
      <c r="M18" s="11">
        <f t="shared" si="2"/>
        <v>9423600</v>
      </c>
      <c r="N18" s="11">
        <f t="shared" si="2"/>
        <v>22040426</v>
      </c>
      <c r="O18" s="11">
        <f t="shared" si="2"/>
        <v>4489927</v>
      </c>
      <c r="P18" s="11">
        <f t="shared" si="2"/>
        <v>5346100</v>
      </c>
      <c r="Q18" s="11">
        <f t="shared" si="2"/>
        <v>1668384.6</v>
      </c>
      <c r="R18" s="11">
        <f t="shared" si="2"/>
        <v>9423600</v>
      </c>
      <c r="S18" s="11">
        <f t="shared" si="2"/>
        <v>9899300</v>
      </c>
      <c r="T18" s="11">
        <f t="shared" si="2"/>
        <v>943235</v>
      </c>
      <c r="U18" s="11">
        <f t="shared" si="2"/>
        <v>4360361.5</v>
      </c>
      <c r="V18" s="11">
        <f t="shared" si="2"/>
        <v>16453487</v>
      </c>
      <c r="W18" s="11">
        <f t="shared" si="2"/>
        <v>1907409</v>
      </c>
    </row>
    <row r="19" spans="1:23" x14ac:dyDescent="0.25">
      <c r="A19" s="18" t="s">
        <v>4</v>
      </c>
      <c r="B19" s="14">
        <v>513</v>
      </c>
      <c r="C19" s="14">
        <v>56</v>
      </c>
      <c r="D19" s="14">
        <v>641</v>
      </c>
      <c r="E19" s="14">
        <v>984</v>
      </c>
      <c r="F19" s="14">
        <v>1448</v>
      </c>
      <c r="G19" s="14">
        <v>450</v>
      </c>
      <c r="H19" s="14">
        <v>195</v>
      </c>
      <c r="I19" s="14">
        <v>149</v>
      </c>
      <c r="J19" s="14">
        <v>6737</v>
      </c>
      <c r="K19" s="14">
        <v>2892</v>
      </c>
      <c r="L19" s="14">
        <v>475</v>
      </c>
      <c r="M19" s="14">
        <v>75</v>
      </c>
      <c r="N19" s="14">
        <v>274</v>
      </c>
      <c r="O19" s="14">
        <v>101</v>
      </c>
      <c r="P19" s="14">
        <v>36</v>
      </c>
      <c r="Q19" s="14">
        <v>1998</v>
      </c>
      <c r="R19" s="14">
        <v>83</v>
      </c>
      <c r="S19" s="14">
        <v>14225</v>
      </c>
      <c r="T19" s="14">
        <v>345</v>
      </c>
      <c r="U19" s="14">
        <v>7112</v>
      </c>
      <c r="V19" s="14">
        <v>137</v>
      </c>
      <c r="W19" s="14">
        <v>331</v>
      </c>
    </row>
    <row r="20" spans="1:23" x14ac:dyDescent="0.25">
      <c r="A20" s="18" t="s">
        <v>5</v>
      </c>
      <c r="B20" s="14">
        <v>3</v>
      </c>
      <c r="C20" s="14">
        <v>1</v>
      </c>
      <c r="D20" s="14">
        <v>1</v>
      </c>
      <c r="E20" s="14">
        <v>3</v>
      </c>
      <c r="F20" s="14">
        <v>2</v>
      </c>
      <c r="G20" s="14">
        <v>1</v>
      </c>
      <c r="H20" s="14">
        <v>1</v>
      </c>
      <c r="I20" s="14">
        <v>3</v>
      </c>
      <c r="J20" s="14">
        <v>40</v>
      </c>
      <c r="K20" s="14">
        <v>14</v>
      </c>
      <c r="L20" s="14">
        <v>1</v>
      </c>
      <c r="M20" s="14">
        <v>1</v>
      </c>
      <c r="N20" s="14">
        <v>1</v>
      </c>
      <c r="O20" s="14">
        <v>1</v>
      </c>
      <c r="P20" s="14">
        <v>1</v>
      </c>
      <c r="Q20" s="14">
        <v>13</v>
      </c>
      <c r="R20" s="14">
        <v>1</v>
      </c>
      <c r="S20" s="14">
        <v>13</v>
      </c>
      <c r="T20" s="14">
        <v>2</v>
      </c>
      <c r="U20" s="14">
        <v>23</v>
      </c>
      <c r="V20" s="14">
        <v>1</v>
      </c>
      <c r="W20" s="14">
        <v>2</v>
      </c>
    </row>
    <row r="22" spans="1:23" x14ac:dyDescent="0.25">
      <c r="A22" s="118" t="s">
        <v>248</v>
      </c>
      <c r="B22" s="118"/>
      <c r="C22" s="118"/>
      <c r="D22" s="118"/>
      <c r="E22" s="118"/>
      <c r="F22" s="118"/>
      <c r="G22" s="118"/>
      <c r="H22" s="118"/>
      <c r="I22" s="118"/>
      <c r="J22" s="118"/>
      <c r="K22" s="118"/>
      <c r="L22" s="118"/>
      <c r="M22" s="118"/>
      <c r="N22" s="118"/>
      <c r="O22" s="118"/>
      <c r="P22" s="118"/>
      <c r="Q22" s="118"/>
      <c r="R22" s="118"/>
      <c r="S22" s="118"/>
      <c r="T22" s="118"/>
      <c r="U22" s="118"/>
      <c r="V22" s="118"/>
      <c r="W22" s="118"/>
    </row>
    <row r="23" spans="1:23" x14ac:dyDescent="0.25">
      <c r="A23" s="5" t="s">
        <v>235</v>
      </c>
      <c r="B23" s="6">
        <f>+B5/$B$18</f>
        <v>3.8491194805077733E-2</v>
      </c>
      <c r="C23" s="6">
        <f>+C5/$C$18</f>
        <v>0.15588712859143825</v>
      </c>
      <c r="D23" s="6">
        <f>+D5/$D$18</f>
        <v>8.936693179695411E-2</v>
      </c>
      <c r="E23" s="6">
        <f>+E5/$E$18</f>
        <v>1.6430805109450362E-2</v>
      </c>
      <c r="F23" s="6">
        <f>+F5/$F$18</f>
        <v>0.12900329341755989</v>
      </c>
      <c r="G23" s="6">
        <f>+G5/$G$18</f>
        <v>5.9049652866098742E-2</v>
      </c>
      <c r="H23" s="6">
        <f>+H5/$H$18</f>
        <v>0.24937978575648426</v>
      </c>
      <c r="I23" s="6">
        <f>+I5/$I$18</f>
        <v>0.46326592200510647</v>
      </c>
      <c r="J23" s="6">
        <f>+J5/$J$18</f>
        <v>0.17379016155787791</v>
      </c>
      <c r="K23" s="6">
        <f>+K5/$K$18</f>
        <v>0.16599727385074239</v>
      </c>
      <c r="L23" s="6">
        <f>+L5/$L$18</f>
        <v>9.2921495967505624E-2</v>
      </c>
      <c r="M23" s="6">
        <f>+M5/$M$18</f>
        <v>4.5367269408718533E-2</v>
      </c>
      <c r="N23" s="6">
        <f>+N5/$N$18</f>
        <v>0.29620611688721443</v>
      </c>
      <c r="O23" s="6">
        <f>+O5/$O$18</f>
        <v>0.37777785696738497</v>
      </c>
      <c r="P23" s="6">
        <f>+P5/$P$18</f>
        <v>0</v>
      </c>
      <c r="Q23" s="6">
        <f>+Q5/$Q$18</f>
        <v>0.16782209569663972</v>
      </c>
      <c r="R23" s="6">
        <f>+R5/$R$18</f>
        <v>4.5367269408718533E-2</v>
      </c>
      <c r="S23" s="6">
        <f>+S5/$S$18</f>
        <v>0.31308547068984677</v>
      </c>
      <c r="T23" s="6">
        <f>+T5/$T$18</f>
        <v>0.17191155968555025</v>
      </c>
      <c r="U23" s="6">
        <f>+U5/$U$18</f>
        <v>0.14002726608791496</v>
      </c>
      <c r="V23" s="6">
        <f>+V5/$V$18</f>
        <v>8.6216253126161033E-2</v>
      </c>
      <c r="W23" s="6">
        <f>+W5/$W$18</f>
        <v>0.21234040523034126</v>
      </c>
    </row>
    <row r="24" spans="1:23" x14ac:dyDescent="0.25">
      <c r="A24" s="7" t="s">
        <v>236</v>
      </c>
      <c r="B24" s="6">
        <f t="shared" ref="B24:B36" si="3">+B6/$B$18</f>
        <v>1.6047826459306492E-3</v>
      </c>
      <c r="C24" s="6">
        <f t="shared" ref="C24:C36" si="4">+C6/$C$18</f>
        <v>0.20879712766344255</v>
      </c>
      <c r="D24" s="6">
        <f t="shared" ref="D24:D36" si="5">+D6/$D$18</f>
        <v>3.1236051164574136E-2</v>
      </c>
      <c r="E24" s="6">
        <f t="shared" ref="E24:E36" si="6">+E6/$E$18</f>
        <v>2.146605183653999E-2</v>
      </c>
      <c r="F24" s="6">
        <f t="shared" ref="F24:F36" si="7">+F6/$F$18</f>
        <v>4.0919378140005923E-2</v>
      </c>
      <c r="G24" s="6">
        <f t="shared" ref="G24:G36" si="8">+G6/$G$18</f>
        <v>2.0531250383478163E-2</v>
      </c>
      <c r="H24" s="6">
        <f t="shared" ref="H24:H36" si="9">+H6/$H$18</f>
        <v>2.4130267392828749E-2</v>
      </c>
      <c r="I24" s="6">
        <f t="shared" ref="I24:I36" si="10">+I6/$I$18</f>
        <v>3.069445712901599E-2</v>
      </c>
      <c r="J24" s="6">
        <f t="shared" ref="J24:J36" si="11">+J6/$J$18</f>
        <v>1.0127962859906582E-2</v>
      </c>
      <c r="K24" s="6">
        <f t="shared" ref="K24:K36" si="12">+K6/$K$18</f>
        <v>2.086479826778289E-2</v>
      </c>
      <c r="L24" s="6">
        <f t="shared" ref="L24:L36" si="13">+L6/$L$18</f>
        <v>2.0936737849546711E-2</v>
      </c>
      <c r="M24" s="6">
        <f t="shared" ref="M24:M36" si="14">+M6/$M$18</f>
        <v>1.0934462413515004E-2</v>
      </c>
      <c r="N24" s="6">
        <f t="shared" ref="N24:N36" si="15">+N6/$N$18</f>
        <v>3.4239174868943095E-2</v>
      </c>
      <c r="O24" s="6">
        <f t="shared" ref="O24:O36" si="16">+O6/$O$18</f>
        <v>0</v>
      </c>
      <c r="P24" s="6">
        <f t="shared" ref="P24:P36" si="17">+P6/$P$18</f>
        <v>0.39863133873290812</v>
      </c>
      <c r="Q24" s="6">
        <f t="shared" ref="Q24:Q36" si="18">+Q6/$Q$18</f>
        <v>1.5532269957418689E-2</v>
      </c>
      <c r="R24" s="6">
        <f t="shared" ref="R24:R36" si="19">+R6/$R$18</f>
        <v>1.0934462413515004E-2</v>
      </c>
      <c r="S24" s="6">
        <f t="shared" ref="S24:S36" si="20">+S6/$S$18</f>
        <v>1.3491721636883417E-2</v>
      </c>
      <c r="T24" s="6">
        <f t="shared" ref="T24:T36" si="21">+T6/$T$18</f>
        <v>1.3641351306938356E-2</v>
      </c>
      <c r="U24" s="6">
        <f t="shared" ref="U24:U36" si="22">+U6/$U$18</f>
        <v>8.4143883483055251E-2</v>
      </c>
      <c r="V24" s="6">
        <f t="shared" ref="V24:V36" si="23">+V6/$V$18</f>
        <v>3.0017953033299265E-3</v>
      </c>
      <c r="W24" s="6">
        <f t="shared" ref="W24:W36" si="24">+W6/$W$18</f>
        <v>7.335081254204001E-3</v>
      </c>
    </row>
    <row r="25" spans="1:23" x14ac:dyDescent="0.25">
      <c r="A25" s="7" t="s">
        <v>237</v>
      </c>
      <c r="B25" s="6">
        <f t="shared" si="3"/>
        <v>0</v>
      </c>
      <c r="C25" s="6">
        <f t="shared" si="4"/>
        <v>1.3878283870078435E-2</v>
      </c>
      <c r="D25" s="6">
        <f t="shared" si="5"/>
        <v>2.2413996519550491E-2</v>
      </c>
      <c r="E25" s="6">
        <f t="shared" si="6"/>
        <v>7.0758467164891078E-3</v>
      </c>
      <c r="F25" s="6">
        <f t="shared" si="7"/>
        <v>3.2015005394513053E-2</v>
      </c>
      <c r="G25" s="6">
        <f t="shared" si="8"/>
        <v>1.6469449686680352E-2</v>
      </c>
      <c r="H25" s="6">
        <f t="shared" si="9"/>
        <v>3.8435049163895979E-2</v>
      </c>
      <c r="I25" s="6">
        <f t="shared" si="10"/>
        <v>3.1861878913741828E-2</v>
      </c>
      <c r="J25" s="6">
        <f t="shared" si="11"/>
        <v>6.5606820917675046E-4</v>
      </c>
      <c r="K25" s="6">
        <f t="shared" si="12"/>
        <v>1.5293395686613495E-2</v>
      </c>
      <c r="L25" s="6">
        <f t="shared" si="13"/>
        <v>2.5909734337737744E-2</v>
      </c>
      <c r="M25" s="6">
        <f t="shared" si="14"/>
        <v>9.6820747909503804E-3</v>
      </c>
      <c r="N25" s="6">
        <f t="shared" si="15"/>
        <v>8.2555391624463154E-2</v>
      </c>
      <c r="O25" s="6">
        <f t="shared" si="16"/>
        <v>4.1054119588135839E-3</v>
      </c>
      <c r="P25" s="6">
        <f t="shared" si="17"/>
        <v>0</v>
      </c>
      <c r="Q25" s="6">
        <f t="shared" si="18"/>
        <v>2.9422592368690045E-2</v>
      </c>
      <c r="R25" s="6">
        <f t="shared" si="19"/>
        <v>9.6820747909503804E-3</v>
      </c>
      <c r="S25" s="6">
        <f t="shared" si="20"/>
        <v>2.173357712161466E-2</v>
      </c>
      <c r="T25" s="6">
        <f t="shared" si="21"/>
        <v>0</v>
      </c>
      <c r="U25" s="6">
        <f t="shared" si="22"/>
        <v>5.8649380332341707E-3</v>
      </c>
      <c r="V25" s="6">
        <f t="shared" si="23"/>
        <v>1.8356048173861262E-2</v>
      </c>
      <c r="W25" s="6">
        <f t="shared" si="24"/>
        <v>2.3697067592739679E-4</v>
      </c>
    </row>
    <row r="26" spans="1:23" x14ac:dyDescent="0.25">
      <c r="A26" s="7" t="s">
        <v>238</v>
      </c>
      <c r="B26" s="6">
        <f t="shared" si="3"/>
        <v>2.0515255276280737E-2</v>
      </c>
      <c r="C26" s="6">
        <f t="shared" si="4"/>
        <v>4.0146666731789168E-2</v>
      </c>
      <c r="D26" s="6">
        <f t="shared" si="5"/>
        <v>0.16702667361445664</v>
      </c>
      <c r="E26" s="6">
        <f t="shared" si="6"/>
        <v>8.9574389145068115E-2</v>
      </c>
      <c r="F26" s="6">
        <f t="shared" si="7"/>
        <v>0.21787311103434295</v>
      </c>
      <c r="G26" s="6">
        <f t="shared" si="8"/>
        <v>0.68904098569151129</v>
      </c>
      <c r="H26" s="6">
        <f t="shared" si="9"/>
        <v>0.27117298376971477</v>
      </c>
      <c r="I26" s="6">
        <f t="shared" si="10"/>
        <v>0.27035939913515489</v>
      </c>
      <c r="J26" s="6">
        <f t="shared" si="11"/>
        <v>0.12162131180622139</v>
      </c>
      <c r="K26" s="6">
        <f t="shared" si="12"/>
        <v>0.27170587941408531</v>
      </c>
      <c r="L26" s="6">
        <f t="shared" si="13"/>
        <v>0.20661011256722703</v>
      </c>
      <c r="M26" s="6">
        <f t="shared" si="14"/>
        <v>4.8029946092788316E-2</v>
      </c>
      <c r="N26" s="6">
        <f t="shared" si="15"/>
        <v>0.1996389724953592</v>
      </c>
      <c r="O26" s="6">
        <f t="shared" si="16"/>
        <v>0.45224098298257409</v>
      </c>
      <c r="P26" s="6">
        <f t="shared" si="17"/>
        <v>2.3164923963262939E-2</v>
      </c>
      <c r="Q26" s="6">
        <f t="shared" si="18"/>
        <v>0.25021364977835442</v>
      </c>
      <c r="R26" s="6">
        <f t="shared" si="19"/>
        <v>4.8029946092788316E-2</v>
      </c>
      <c r="S26" s="6">
        <f t="shared" si="20"/>
        <v>0.28157142424211812</v>
      </c>
      <c r="T26" s="6">
        <f t="shared" si="21"/>
        <v>0.17102312785255</v>
      </c>
      <c r="U26" s="6">
        <f t="shared" si="22"/>
        <v>0.12894601743456363</v>
      </c>
      <c r="V26" s="6">
        <f t="shared" si="23"/>
        <v>0.36310388187014703</v>
      </c>
      <c r="W26" s="6">
        <f t="shared" si="24"/>
        <v>0.15867126557544817</v>
      </c>
    </row>
    <row r="27" spans="1:23" x14ac:dyDescent="0.25">
      <c r="A27" s="7" t="s">
        <v>239</v>
      </c>
      <c r="B27" s="6">
        <f t="shared" si="3"/>
        <v>0</v>
      </c>
      <c r="C27" s="6">
        <f t="shared" si="4"/>
        <v>0</v>
      </c>
      <c r="D27" s="6">
        <f t="shared" si="5"/>
        <v>0</v>
      </c>
      <c r="E27" s="6">
        <f t="shared" si="6"/>
        <v>0</v>
      </c>
      <c r="F27" s="6">
        <f t="shared" si="7"/>
        <v>0</v>
      </c>
      <c r="G27" s="6">
        <f t="shared" si="8"/>
        <v>0</v>
      </c>
      <c r="H27" s="6">
        <f t="shared" si="9"/>
        <v>0</v>
      </c>
      <c r="I27" s="6">
        <f t="shared" si="10"/>
        <v>0</v>
      </c>
      <c r="J27" s="6">
        <f t="shared" si="11"/>
        <v>0</v>
      </c>
      <c r="K27" s="6">
        <f t="shared" si="12"/>
        <v>0</v>
      </c>
      <c r="L27" s="6">
        <f t="shared" si="13"/>
        <v>0</v>
      </c>
      <c r="M27" s="6">
        <f t="shared" si="14"/>
        <v>7.170932552315463E-3</v>
      </c>
      <c r="N27" s="6">
        <f t="shared" si="15"/>
        <v>0</v>
      </c>
      <c r="O27" s="6">
        <f t="shared" si="16"/>
        <v>0</v>
      </c>
      <c r="P27" s="6">
        <f t="shared" si="17"/>
        <v>0</v>
      </c>
      <c r="Q27" s="6">
        <f t="shared" si="18"/>
        <v>0</v>
      </c>
      <c r="R27" s="6">
        <f t="shared" si="19"/>
        <v>7.170932552315463E-3</v>
      </c>
      <c r="S27" s="6">
        <f t="shared" si="20"/>
        <v>4.8488276948875175E-4</v>
      </c>
      <c r="T27" s="6">
        <f t="shared" si="21"/>
        <v>0</v>
      </c>
      <c r="U27" s="6">
        <f t="shared" si="22"/>
        <v>0</v>
      </c>
      <c r="V27" s="6">
        <f t="shared" si="23"/>
        <v>0</v>
      </c>
      <c r="W27" s="6">
        <f t="shared" si="24"/>
        <v>0</v>
      </c>
    </row>
    <row r="28" spans="1:23" x14ac:dyDescent="0.25">
      <c r="A28" s="7" t="s">
        <v>240</v>
      </c>
      <c r="B28" s="6">
        <f t="shared" si="3"/>
        <v>0.2229527039107656</v>
      </c>
      <c r="C28" s="6">
        <f t="shared" si="4"/>
        <v>0.17323006532329796</v>
      </c>
      <c r="D28" s="6">
        <f t="shared" si="5"/>
        <v>0.53732536303841272</v>
      </c>
      <c r="E28" s="6">
        <f t="shared" si="6"/>
        <v>0.4293210367307998</v>
      </c>
      <c r="F28" s="6">
        <f t="shared" si="7"/>
        <v>0.53215465310421972</v>
      </c>
      <c r="G28" s="6">
        <f t="shared" si="8"/>
        <v>0.21453900736081125</v>
      </c>
      <c r="H28" s="6">
        <f t="shared" si="9"/>
        <v>0.31465518588714342</v>
      </c>
      <c r="I28" s="6">
        <f t="shared" si="10"/>
        <v>7.9873092516191027E-2</v>
      </c>
      <c r="J28" s="6">
        <f t="shared" si="11"/>
        <v>0.3418723855051029</v>
      </c>
      <c r="K28" s="6">
        <f t="shared" si="12"/>
        <v>0.4505544678400169</v>
      </c>
      <c r="L28" s="6">
        <f t="shared" si="13"/>
        <v>0.59033779184304602</v>
      </c>
      <c r="M28" s="6">
        <f t="shared" si="14"/>
        <v>0.12614404261640985</v>
      </c>
      <c r="N28" s="6">
        <f t="shared" si="15"/>
        <v>0.15113206069610452</v>
      </c>
      <c r="O28" s="6">
        <f t="shared" si="16"/>
        <v>1.9485840192947459E-3</v>
      </c>
      <c r="P28" s="6">
        <f t="shared" si="17"/>
        <v>5.0562840201268215E-2</v>
      </c>
      <c r="Q28" s="6">
        <f t="shared" si="18"/>
        <v>0.38745778401454911</v>
      </c>
      <c r="R28" s="6">
        <f t="shared" si="19"/>
        <v>0.12614404261640985</v>
      </c>
      <c r="S28" s="6">
        <f t="shared" si="20"/>
        <v>9.638344125342195E-2</v>
      </c>
      <c r="T28" s="6">
        <f t="shared" si="21"/>
        <v>0.17540379650882335</v>
      </c>
      <c r="U28" s="6">
        <f t="shared" si="22"/>
        <v>0.19121098101613823</v>
      </c>
      <c r="V28" s="6">
        <f t="shared" si="23"/>
        <v>0.48931834327884416</v>
      </c>
      <c r="W28" s="6">
        <f t="shared" si="24"/>
        <v>0.10806911365103132</v>
      </c>
    </row>
    <row r="29" spans="1:23" x14ac:dyDescent="0.25">
      <c r="A29" s="7" t="s">
        <v>241</v>
      </c>
      <c r="B29" s="6">
        <f t="shared" si="3"/>
        <v>0.16709842496615698</v>
      </c>
      <c r="C29" s="6">
        <f t="shared" si="4"/>
        <v>7.0097862842239109E-2</v>
      </c>
      <c r="D29" s="6">
        <f t="shared" si="5"/>
        <v>0.13676200214332768</v>
      </c>
      <c r="E29" s="6">
        <f t="shared" si="6"/>
        <v>0</v>
      </c>
      <c r="F29" s="6">
        <f t="shared" si="7"/>
        <v>4.6337520244192097E-2</v>
      </c>
      <c r="G29" s="6">
        <f t="shared" si="8"/>
        <v>0</v>
      </c>
      <c r="H29" s="6">
        <f t="shared" si="9"/>
        <v>3.4901833708605064E-2</v>
      </c>
      <c r="I29" s="6">
        <f t="shared" si="10"/>
        <v>4.0158912312329008E-2</v>
      </c>
      <c r="J29" s="6">
        <f t="shared" si="11"/>
        <v>3.1752980370078704E-2</v>
      </c>
      <c r="K29" s="6">
        <f t="shared" si="12"/>
        <v>2.2813589646665793E-2</v>
      </c>
      <c r="L29" s="6">
        <f t="shared" si="13"/>
        <v>5.9504650103911677E-2</v>
      </c>
      <c r="M29" s="6">
        <f t="shared" si="14"/>
        <v>0</v>
      </c>
      <c r="N29" s="6">
        <f t="shared" si="15"/>
        <v>5.522924103191109E-2</v>
      </c>
      <c r="O29" s="6">
        <f t="shared" si="16"/>
        <v>0</v>
      </c>
      <c r="P29" s="6">
        <f t="shared" si="17"/>
        <v>2.2738257795402256E-2</v>
      </c>
      <c r="Q29" s="6">
        <f t="shared" si="18"/>
        <v>3.5709272310473258E-2</v>
      </c>
      <c r="R29" s="6">
        <f t="shared" si="19"/>
        <v>0</v>
      </c>
      <c r="S29" s="6">
        <f t="shared" si="20"/>
        <v>2.4037517804289192E-2</v>
      </c>
      <c r="T29" s="6">
        <f t="shared" si="21"/>
        <v>0.19295297566354089</v>
      </c>
      <c r="U29" s="6">
        <f t="shared" si="22"/>
        <v>6.8116542630697025E-2</v>
      </c>
      <c r="V29" s="6">
        <f t="shared" si="23"/>
        <v>1.8414941464991584E-2</v>
      </c>
      <c r="W29" s="6">
        <f t="shared" si="24"/>
        <v>2.9018422372967728E-2</v>
      </c>
    </row>
    <row r="30" spans="1:23" x14ac:dyDescent="0.25">
      <c r="A30" s="7" t="s">
        <v>242</v>
      </c>
      <c r="B30" s="6">
        <f t="shared" si="3"/>
        <v>0</v>
      </c>
      <c r="C30" s="6">
        <f t="shared" si="4"/>
        <v>0</v>
      </c>
      <c r="D30" s="6">
        <f t="shared" si="5"/>
        <v>0</v>
      </c>
      <c r="E30" s="6">
        <f t="shared" si="6"/>
        <v>5.3002597127259236E-2</v>
      </c>
      <c r="F30" s="6">
        <f t="shared" si="7"/>
        <v>0</v>
      </c>
      <c r="G30" s="6">
        <f t="shared" si="8"/>
        <v>0</v>
      </c>
      <c r="H30" s="6">
        <f t="shared" si="9"/>
        <v>0</v>
      </c>
      <c r="I30" s="6">
        <f t="shared" si="10"/>
        <v>0</v>
      </c>
      <c r="J30" s="6">
        <f t="shared" si="11"/>
        <v>2.5954346736662654E-2</v>
      </c>
      <c r="K30" s="6">
        <f t="shared" si="12"/>
        <v>4.3920508051661098E-3</v>
      </c>
      <c r="L30" s="6">
        <f t="shared" si="13"/>
        <v>0</v>
      </c>
      <c r="M30" s="6">
        <f t="shared" si="14"/>
        <v>0</v>
      </c>
      <c r="N30" s="6">
        <f t="shared" si="15"/>
        <v>0</v>
      </c>
      <c r="O30" s="6">
        <f t="shared" si="16"/>
        <v>0</v>
      </c>
      <c r="P30" s="6">
        <f t="shared" si="17"/>
        <v>0</v>
      </c>
      <c r="Q30" s="6">
        <f t="shared" si="18"/>
        <v>0</v>
      </c>
      <c r="R30" s="6">
        <f t="shared" si="19"/>
        <v>0</v>
      </c>
      <c r="S30" s="6">
        <f t="shared" si="20"/>
        <v>0</v>
      </c>
      <c r="T30" s="6">
        <f t="shared" si="21"/>
        <v>0</v>
      </c>
      <c r="U30" s="6">
        <f t="shared" si="22"/>
        <v>4.6052431661916103E-2</v>
      </c>
      <c r="V30" s="6">
        <f t="shared" si="23"/>
        <v>0</v>
      </c>
      <c r="W30" s="6">
        <f t="shared" si="24"/>
        <v>3.7922123676673435E-2</v>
      </c>
    </row>
    <row r="31" spans="1:23" x14ac:dyDescent="0.25">
      <c r="A31" s="8" t="s">
        <v>243</v>
      </c>
      <c r="B31" s="9">
        <f t="shared" si="3"/>
        <v>0.45066236160421169</v>
      </c>
      <c r="C31" s="9">
        <f t="shared" si="4"/>
        <v>0.66203713502228545</v>
      </c>
      <c r="D31" s="9">
        <f t="shared" si="5"/>
        <v>0.98413101827727578</v>
      </c>
      <c r="E31" s="9">
        <f t="shared" si="6"/>
        <v>0.61687072666560661</v>
      </c>
      <c r="F31" s="9">
        <f t="shared" si="7"/>
        <v>0.99830296133483365</v>
      </c>
      <c r="G31" s="9">
        <f t="shared" si="8"/>
        <v>0.9996303459885798</v>
      </c>
      <c r="H31" s="9">
        <f t="shared" si="9"/>
        <v>0.93267510567867229</v>
      </c>
      <c r="I31" s="9">
        <f t="shared" si="10"/>
        <v>0.9162136620115392</v>
      </c>
      <c r="J31" s="9">
        <f t="shared" si="11"/>
        <v>0.70577521704502699</v>
      </c>
      <c r="K31" s="9">
        <f t="shared" si="12"/>
        <v>0.95162145551107291</v>
      </c>
      <c r="L31" s="9">
        <f t="shared" si="13"/>
        <v>0.99622052266897476</v>
      </c>
      <c r="M31" s="9">
        <f t="shared" si="14"/>
        <v>0.24732872787469756</v>
      </c>
      <c r="N31" s="9">
        <f t="shared" si="15"/>
        <v>0.81900095760399549</v>
      </c>
      <c r="O31" s="9">
        <f t="shared" si="16"/>
        <v>0.83607283592806747</v>
      </c>
      <c r="P31" s="9">
        <f t="shared" si="17"/>
        <v>0.49509736069284149</v>
      </c>
      <c r="Q31" s="9">
        <f t="shared" si="18"/>
        <v>0.88615766412612529</v>
      </c>
      <c r="R31" s="9">
        <f t="shared" si="19"/>
        <v>0.24732872787469756</v>
      </c>
      <c r="S31" s="9">
        <f t="shared" si="20"/>
        <v>0.75078803551766282</v>
      </c>
      <c r="T31" s="9">
        <f t="shared" si="21"/>
        <v>0.72493281101740292</v>
      </c>
      <c r="U31" s="9">
        <f t="shared" si="22"/>
        <v>0.66436206034751932</v>
      </c>
      <c r="V31" s="9">
        <f t="shared" si="23"/>
        <v>0.97841126321733507</v>
      </c>
      <c r="W31" s="9">
        <f t="shared" si="24"/>
        <v>0.55359338243659328</v>
      </c>
    </row>
    <row r="32" spans="1:23" x14ac:dyDescent="0.25">
      <c r="A32" s="7" t="s">
        <v>244</v>
      </c>
      <c r="B32" s="6">
        <f t="shared" si="3"/>
        <v>0.54933763839578831</v>
      </c>
      <c r="C32" s="6">
        <f t="shared" si="4"/>
        <v>0.16306295012538796</v>
      </c>
      <c r="D32" s="6">
        <f t="shared" si="5"/>
        <v>1.7303929761776013E-4</v>
      </c>
      <c r="E32" s="6">
        <f t="shared" si="6"/>
        <v>0.38161869931626652</v>
      </c>
      <c r="F32" s="6">
        <f t="shared" si="7"/>
        <v>1.1644397858451569E-3</v>
      </c>
      <c r="G32" s="6">
        <f t="shared" si="8"/>
        <v>2.8481538584834155E-5</v>
      </c>
      <c r="H32" s="6">
        <f t="shared" si="9"/>
        <v>6.7324894321327766E-2</v>
      </c>
      <c r="I32" s="6">
        <f t="shared" si="10"/>
        <v>7.2263011392289453E-2</v>
      </c>
      <c r="J32" s="6">
        <f t="shared" si="11"/>
        <v>0.26450986766239076</v>
      </c>
      <c r="K32" s="6">
        <f t="shared" si="12"/>
        <v>3.8026577127306074E-2</v>
      </c>
      <c r="L32" s="6">
        <f t="shared" si="13"/>
        <v>4.2376128715236925E-4</v>
      </c>
      <c r="M32" s="6">
        <f t="shared" si="14"/>
        <v>0.74904749777155222</v>
      </c>
      <c r="N32" s="6">
        <f t="shared" si="15"/>
        <v>0.18099904239600451</v>
      </c>
      <c r="O32" s="6">
        <f t="shared" si="16"/>
        <v>0.15951127935933035</v>
      </c>
      <c r="P32" s="6">
        <f t="shared" si="17"/>
        <v>0.50463814743457847</v>
      </c>
      <c r="Q32" s="6">
        <f t="shared" si="18"/>
        <v>3.2751920630291122E-2</v>
      </c>
      <c r="R32" s="6">
        <f t="shared" si="19"/>
        <v>0.74904749777155222</v>
      </c>
      <c r="S32" s="6">
        <f t="shared" si="20"/>
        <v>0.22568664451021789</v>
      </c>
      <c r="T32" s="6">
        <f t="shared" si="21"/>
        <v>0.18864121878429024</v>
      </c>
      <c r="U32" s="6">
        <f t="shared" si="22"/>
        <v>0.24825516187132649</v>
      </c>
      <c r="V32" s="6">
        <f t="shared" si="23"/>
        <v>1.2333798908401606E-2</v>
      </c>
      <c r="W32" s="6">
        <f t="shared" si="24"/>
        <v>0.40769703823354086</v>
      </c>
    </row>
    <row r="33" spans="1:23" x14ac:dyDescent="0.25">
      <c r="A33" s="7" t="s">
        <v>245</v>
      </c>
      <c r="B33" s="6">
        <f t="shared" si="3"/>
        <v>0</v>
      </c>
      <c r="C33" s="6">
        <f t="shared" si="4"/>
        <v>0</v>
      </c>
      <c r="D33" s="6">
        <f t="shared" si="5"/>
        <v>0</v>
      </c>
      <c r="E33" s="6">
        <f t="shared" si="6"/>
        <v>0</v>
      </c>
      <c r="F33" s="6">
        <f t="shared" si="7"/>
        <v>0</v>
      </c>
      <c r="G33" s="6">
        <f t="shared" si="8"/>
        <v>0</v>
      </c>
      <c r="H33" s="6">
        <f t="shared" si="9"/>
        <v>0</v>
      </c>
      <c r="I33" s="6">
        <f t="shared" si="10"/>
        <v>0</v>
      </c>
      <c r="J33" s="6">
        <f t="shared" si="11"/>
        <v>1.8295976016453327E-2</v>
      </c>
      <c r="K33" s="6">
        <f t="shared" si="12"/>
        <v>3.4043872904131357E-4</v>
      </c>
      <c r="L33" s="6">
        <f t="shared" si="13"/>
        <v>0</v>
      </c>
      <c r="M33" s="6">
        <f t="shared" si="14"/>
        <v>0</v>
      </c>
      <c r="N33" s="6">
        <f t="shared" si="15"/>
        <v>0</v>
      </c>
      <c r="O33" s="6">
        <f t="shared" si="16"/>
        <v>0</v>
      </c>
      <c r="P33" s="6">
        <f t="shared" si="17"/>
        <v>0</v>
      </c>
      <c r="Q33" s="6">
        <f t="shared" si="18"/>
        <v>6.3451676549879446E-2</v>
      </c>
      <c r="R33" s="6">
        <f t="shared" si="19"/>
        <v>0</v>
      </c>
      <c r="S33" s="6">
        <f t="shared" si="20"/>
        <v>5.1235945975978099E-5</v>
      </c>
      <c r="T33" s="6">
        <f t="shared" si="21"/>
        <v>6.3844110958562822E-2</v>
      </c>
      <c r="U33" s="6">
        <f t="shared" si="22"/>
        <v>3.4526953785827159E-3</v>
      </c>
      <c r="V33" s="6">
        <f t="shared" si="23"/>
        <v>4.4610604426891392E-5</v>
      </c>
      <c r="W33" s="6">
        <f t="shared" si="24"/>
        <v>0</v>
      </c>
    </row>
    <row r="34" spans="1:23" x14ac:dyDescent="0.25">
      <c r="A34" s="7" t="s">
        <v>246</v>
      </c>
      <c r="B34" s="6">
        <f t="shared" si="3"/>
        <v>0</v>
      </c>
      <c r="C34" s="6">
        <f t="shared" si="4"/>
        <v>0.17489991485232659</v>
      </c>
      <c r="D34" s="6">
        <f t="shared" si="5"/>
        <v>1.569594242510643E-2</v>
      </c>
      <c r="E34" s="6">
        <f t="shared" si="6"/>
        <v>1.5105740181268882E-3</v>
      </c>
      <c r="F34" s="6">
        <f t="shared" si="7"/>
        <v>5.3259887932122229E-4</v>
      </c>
      <c r="G34" s="6">
        <f t="shared" si="8"/>
        <v>3.4117247283535382E-4</v>
      </c>
      <c r="H34" s="6">
        <f t="shared" si="9"/>
        <v>0</v>
      </c>
      <c r="I34" s="6">
        <f t="shared" si="10"/>
        <v>1.1523326596171333E-2</v>
      </c>
      <c r="J34" s="6">
        <f t="shared" si="11"/>
        <v>1.1418939276128944E-2</v>
      </c>
      <c r="K34" s="6">
        <f t="shared" si="12"/>
        <v>1.0011528632579746E-2</v>
      </c>
      <c r="L34" s="6">
        <f t="shared" si="13"/>
        <v>3.3557160438728176E-3</v>
      </c>
      <c r="M34" s="6">
        <f t="shared" si="14"/>
        <v>3.6237743537501591E-3</v>
      </c>
      <c r="N34" s="6">
        <f t="shared" si="15"/>
        <v>0</v>
      </c>
      <c r="O34" s="6">
        <f t="shared" si="16"/>
        <v>4.4158847126022317E-3</v>
      </c>
      <c r="P34" s="6">
        <f t="shared" si="17"/>
        <v>2.6449187258001161E-4</v>
      </c>
      <c r="Q34" s="6">
        <f t="shared" si="18"/>
        <v>1.7638738693704078E-2</v>
      </c>
      <c r="R34" s="6">
        <f t="shared" si="19"/>
        <v>3.6237743537501591E-3</v>
      </c>
      <c r="S34" s="6">
        <f t="shared" si="20"/>
        <v>2.3474084026143264E-2</v>
      </c>
      <c r="T34" s="6">
        <f t="shared" si="21"/>
        <v>2.2581859239744071E-2</v>
      </c>
      <c r="U34" s="6">
        <f t="shared" si="22"/>
        <v>8.3930082402571438E-2</v>
      </c>
      <c r="V34" s="6">
        <f t="shared" si="23"/>
        <v>9.2103272698364786E-3</v>
      </c>
      <c r="W34" s="6">
        <f t="shared" si="24"/>
        <v>3.8709579329865802E-2</v>
      </c>
    </row>
    <row r="35" spans="1:23" x14ac:dyDescent="0.25">
      <c r="A35" s="8" t="s">
        <v>247</v>
      </c>
      <c r="B35" s="9">
        <f t="shared" si="3"/>
        <v>0.54933763839578831</v>
      </c>
      <c r="C35" s="9">
        <f t="shared" si="4"/>
        <v>0.33796286497771455</v>
      </c>
      <c r="D35" s="9">
        <f t="shared" si="5"/>
        <v>1.586898172272419E-2</v>
      </c>
      <c r="E35" s="9">
        <f t="shared" si="6"/>
        <v>0.38312927333439339</v>
      </c>
      <c r="F35" s="9">
        <f t="shared" si="7"/>
        <v>1.6970386651663793E-3</v>
      </c>
      <c r="G35" s="9">
        <f t="shared" si="8"/>
        <v>3.6965401142018801E-4</v>
      </c>
      <c r="H35" s="9">
        <f t="shared" si="9"/>
        <v>6.7324894321327766E-2</v>
      </c>
      <c r="I35" s="9">
        <f t="shared" si="10"/>
        <v>8.3786337988460788E-2</v>
      </c>
      <c r="J35" s="9">
        <f t="shared" si="11"/>
        <v>0.29422478295497301</v>
      </c>
      <c r="K35" s="9">
        <f t="shared" si="12"/>
        <v>4.8378544488927137E-2</v>
      </c>
      <c r="L35" s="9">
        <f t="shared" si="13"/>
        <v>3.7794773310251867E-3</v>
      </c>
      <c r="M35" s="9">
        <f t="shared" si="14"/>
        <v>0.75267127212530238</v>
      </c>
      <c r="N35" s="9">
        <f t="shared" si="15"/>
        <v>0.18099904239600451</v>
      </c>
      <c r="O35" s="9">
        <f t="shared" si="16"/>
        <v>0.16392716407193259</v>
      </c>
      <c r="P35" s="9">
        <f t="shared" si="17"/>
        <v>0.50490263930715851</v>
      </c>
      <c r="Q35" s="9">
        <f t="shared" si="18"/>
        <v>0.11384233587387464</v>
      </c>
      <c r="R35" s="9">
        <f t="shared" si="19"/>
        <v>0.75267127212530238</v>
      </c>
      <c r="S35" s="9">
        <f t="shared" si="20"/>
        <v>0.24921196448233712</v>
      </c>
      <c r="T35" s="9">
        <f t="shared" si="21"/>
        <v>0.27506718898259713</v>
      </c>
      <c r="U35" s="9">
        <f t="shared" si="22"/>
        <v>0.33563793965248062</v>
      </c>
      <c r="V35" s="9">
        <f t="shared" si="23"/>
        <v>2.1588736782664975E-2</v>
      </c>
      <c r="W35" s="9">
        <f t="shared" si="24"/>
        <v>0.44640661756340672</v>
      </c>
    </row>
    <row r="36" spans="1:23" x14ac:dyDescent="0.25">
      <c r="A36" s="10" t="s">
        <v>3</v>
      </c>
      <c r="B36" s="9">
        <f t="shared" si="3"/>
        <v>1</v>
      </c>
      <c r="C36" s="9">
        <f t="shared" si="4"/>
        <v>1</v>
      </c>
      <c r="D36" s="9">
        <f t="shared" si="5"/>
        <v>1</v>
      </c>
      <c r="E36" s="9">
        <f t="shared" si="6"/>
        <v>1</v>
      </c>
      <c r="F36" s="9">
        <f t="shared" si="7"/>
        <v>1</v>
      </c>
      <c r="G36" s="9">
        <f t="shared" si="8"/>
        <v>1</v>
      </c>
      <c r="H36" s="9">
        <f t="shared" si="9"/>
        <v>1</v>
      </c>
      <c r="I36" s="9">
        <f t="shared" si="10"/>
        <v>1</v>
      </c>
      <c r="J36" s="9">
        <f t="shared" si="11"/>
        <v>1</v>
      </c>
      <c r="K36" s="9">
        <f t="shared" si="12"/>
        <v>1</v>
      </c>
      <c r="L36" s="9">
        <f t="shared" si="13"/>
        <v>1</v>
      </c>
      <c r="M36" s="9">
        <f t="shared" si="14"/>
        <v>1</v>
      </c>
      <c r="N36" s="9">
        <f t="shared" si="15"/>
        <v>1</v>
      </c>
      <c r="O36" s="9">
        <f t="shared" si="16"/>
        <v>1</v>
      </c>
      <c r="P36" s="9">
        <f t="shared" si="17"/>
        <v>1</v>
      </c>
      <c r="Q36" s="9">
        <f t="shared" si="18"/>
        <v>1</v>
      </c>
      <c r="R36" s="9">
        <f t="shared" si="19"/>
        <v>1</v>
      </c>
      <c r="S36" s="9">
        <f t="shared" si="20"/>
        <v>1</v>
      </c>
      <c r="T36" s="9">
        <f t="shared" si="21"/>
        <v>1</v>
      </c>
      <c r="U36" s="9">
        <f t="shared" si="22"/>
        <v>1</v>
      </c>
      <c r="V36" s="9">
        <f t="shared" si="23"/>
        <v>1</v>
      </c>
      <c r="W36" s="9">
        <f t="shared" si="24"/>
        <v>1</v>
      </c>
    </row>
  </sheetData>
  <mergeCells count="3">
    <mergeCell ref="A1:W1"/>
    <mergeCell ref="A2:W2"/>
    <mergeCell ref="A22:W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29</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8B459DFF-C8A7-4066-936E-FD1DA67EEEC5}"/>
</file>

<file path=customXml/itemProps2.xml><?xml version="1.0" encoding="utf-8"?>
<ds:datastoreItem xmlns:ds="http://schemas.openxmlformats.org/officeDocument/2006/customXml" ds:itemID="{D54F8A92-72C2-4CAE-BF05-738D8034E276}"/>
</file>

<file path=customXml/itemProps3.xml><?xml version="1.0" encoding="utf-8"?>
<ds:datastoreItem xmlns:ds="http://schemas.openxmlformats.org/officeDocument/2006/customXml" ds:itemID="{EF665F8F-D4DC-49E6-AC17-5B32B113AE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EMPRESA POR TIPO DE AERONAVE</vt:lpstr>
      <vt:lpstr>COBERTURA</vt:lpstr>
      <vt:lpstr>GRAFICAS</vt:lpstr>
      <vt:lpstr>PAX REGULAR NACIONAL - INTER</vt:lpstr>
      <vt:lpstr>CARGA NACIONAL - INTER</vt:lpstr>
      <vt:lpstr>COMERCIAL REGIONAL</vt:lpstr>
      <vt:lpstr>AEROTAXIS</vt:lpstr>
      <vt:lpstr>TRABAJOS AEREOS ESPECIALES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Boletin Costos de Operación II Semestre 2024</dc:title>
  <cp:lastModifiedBy>Juan David Dominguez Arrieta</cp:lastModifiedBy>
  <dcterms:modified xsi:type="dcterms:W3CDTF">2025-04-11T00:54:08Z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